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завтрак 1-4" sheetId="1" r:id="rId1"/>
    <sheet name="завтрак 5-11" sheetId="2" r:id="rId2"/>
    <sheet name="обед" sheetId="3" r:id="rId3"/>
    <sheet name="интернат" sheetId="4" r:id="rId4"/>
    <sheet name="полдник" sheetId="5" r:id="rId5"/>
  </sheets>
  <definedNames>
    <definedName name="_xlnm.Print_Area" localSheetId="0">'завтрак 1-4'!$A$1:$P$24</definedName>
    <definedName name="_xlnm.Print_Area" localSheetId="1">'завтрак 5-11'!$A$1:$O$25</definedName>
    <definedName name="_xlnm.Print_Area" localSheetId="3">интернат!$A$1:$AB$39</definedName>
    <definedName name="_xlnm.Print_Area" localSheetId="2">обед!$A$1:$J$29</definedName>
    <definedName name="_xlnm.Print_Area" localSheetId="4">полдник!$A$1:$K$16</definedName>
  </definedNames>
  <calcPr calcId="125725"/>
</workbook>
</file>

<file path=xl/calcChain.xml><?xml version="1.0" encoding="utf-8"?>
<calcChain xmlns="http://schemas.openxmlformats.org/spreadsheetml/2006/main">
  <c r="H13" i="5"/>
  <c r="I13" s="1"/>
  <c r="K13" s="1"/>
  <c r="H12"/>
  <c r="I12" s="1"/>
  <c r="K12" s="1"/>
  <c r="H11"/>
  <c r="I11" s="1"/>
  <c r="K11" s="1"/>
  <c r="K7"/>
  <c r="K6"/>
  <c r="I5"/>
  <c r="K5" s="1"/>
  <c r="P31" i="4"/>
  <c r="U31" s="1"/>
  <c r="AA31" s="1"/>
  <c r="P29"/>
  <c r="Q12"/>
  <c r="Q13"/>
  <c r="W13" s="1"/>
  <c r="AB13" s="1"/>
  <c r="Q30"/>
  <c r="Q33"/>
  <c r="W33" s="1"/>
  <c r="AB33" s="1"/>
  <c r="Q14"/>
  <c r="Q15"/>
  <c r="W15" s="1"/>
  <c r="AB15" s="1"/>
  <c r="Q16"/>
  <c r="Q17"/>
  <c r="W17" s="1"/>
  <c r="AB17" s="1"/>
  <c r="Q18"/>
  <c r="Q19"/>
  <c r="W19" s="1"/>
  <c r="AB19" s="1"/>
  <c r="Q20"/>
  <c r="Q21"/>
  <c r="W21" s="1"/>
  <c r="AB21" s="1"/>
  <c r="Q23"/>
  <c r="Q24"/>
  <c r="W24" s="1"/>
  <c r="AB24" s="1"/>
  <c r="Q25"/>
  <c r="Q26"/>
  <c r="W26" s="1"/>
  <c r="AB26" s="1"/>
  <c r="Q27"/>
  <c r="Q28"/>
  <c r="W28" s="1"/>
  <c r="AB28" s="1"/>
  <c r="Q29"/>
  <c r="Q31"/>
  <c r="W31" s="1"/>
  <c r="AB31" s="1"/>
  <c r="Q32"/>
  <c r="Q34"/>
  <c r="W34" s="1"/>
  <c r="AB34" s="1"/>
  <c r="Q35"/>
  <c r="Q36"/>
  <c r="W36" s="1"/>
  <c r="AB36" s="1"/>
  <c r="Q37"/>
  <c r="Q22"/>
  <c r="P12"/>
  <c r="P13"/>
  <c r="U13" s="1"/>
  <c r="AA13" s="1"/>
  <c r="P30"/>
  <c r="P33"/>
  <c r="P14"/>
  <c r="P15"/>
  <c r="P16"/>
  <c r="P17"/>
  <c r="P18"/>
  <c r="P19"/>
  <c r="U19" s="1"/>
  <c r="AA19" s="1"/>
  <c r="P20"/>
  <c r="P21"/>
  <c r="P23"/>
  <c r="P24"/>
  <c r="U24" s="1"/>
  <c r="AA24" s="1"/>
  <c r="P25"/>
  <c r="P26"/>
  <c r="P27"/>
  <c r="P28"/>
  <c r="U28" s="1"/>
  <c r="AA28" s="1"/>
  <c r="P32"/>
  <c r="P34"/>
  <c r="U34" s="1"/>
  <c r="AA34" s="1"/>
  <c r="P35"/>
  <c r="P36"/>
  <c r="P37"/>
  <c r="P22"/>
  <c r="U22" s="1"/>
  <c r="AA22" s="1"/>
  <c r="O12"/>
  <c r="O13"/>
  <c r="S13" s="1"/>
  <c r="O30"/>
  <c r="O33"/>
  <c r="S33" s="1"/>
  <c r="O14"/>
  <c r="O15"/>
  <c r="O16"/>
  <c r="O17"/>
  <c r="S17" s="1"/>
  <c r="O18"/>
  <c r="O19"/>
  <c r="O20"/>
  <c r="O21"/>
  <c r="S21" s="1"/>
  <c r="O23"/>
  <c r="O24"/>
  <c r="O25"/>
  <c r="O26"/>
  <c r="S26" s="1"/>
  <c r="O27"/>
  <c r="O28"/>
  <c r="O29"/>
  <c r="O31"/>
  <c r="S31" s="1"/>
  <c r="O32"/>
  <c r="O34"/>
  <c r="S34" s="1"/>
  <c r="O35"/>
  <c r="O36"/>
  <c r="S36" s="1"/>
  <c r="O37"/>
  <c r="O22"/>
  <c r="S22" s="1"/>
  <c r="U37"/>
  <c r="AA37" s="1"/>
  <c r="W37"/>
  <c r="AB37" s="1"/>
  <c r="S37"/>
  <c r="U36"/>
  <c r="AA36" s="1"/>
  <c r="U35"/>
  <c r="AA35" s="1"/>
  <c r="W35"/>
  <c r="AB35" s="1"/>
  <c r="S35"/>
  <c r="U32"/>
  <c r="AA32" s="1"/>
  <c r="W32"/>
  <c r="AB32" s="1"/>
  <c r="S32"/>
  <c r="U29"/>
  <c r="AA29" s="1"/>
  <c r="W29"/>
  <c r="AB29" s="1"/>
  <c r="S29"/>
  <c r="S28"/>
  <c r="U27"/>
  <c r="AA27" s="1"/>
  <c r="W27"/>
  <c r="AB27" s="1"/>
  <c r="S27"/>
  <c r="U26"/>
  <c r="AA26" s="1"/>
  <c r="U25"/>
  <c r="AA25" s="1"/>
  <c r="W25"/>
  <c r="AB25" s="1"/>
  <c r="S25"/>
  <c r="S24"/>
  <c r="U23"/>
  <c r="AA23" s="1"/>
  <c r="W23"/>
  <c r="AB23" s="1"/>
  <c r="S23"/>
  <c r="U21"/>
  <c r="AA21" s="1"/>
  <c r="U20"/>
  <c r="AA20" s="1"/>
  <c r="W20"/>
  <c r="AB20" s="1"/>
  <c r="S20"/>
  <c r="S19"/>
  <c r="U18"/>
  <c r="AA18" s="1"/>
  <c r="W18"/>
  <c r="AB18" s="1"/>
  <c r="S18"/>
  <c r="U17"/>
  <c r="AA17" s="1"/>
  <c r="U16"/>
  <c r="AA16" s="1"/>
  <c r="W16"/>
  <c r="AB16" s="1"/>
  <c r="S16"/>
  <c r="U15"/>
  <c r="AA15" s="1"/>
  <c r="S15"/>
  <c r="U14"/>
  <c r="AA14" s="1"/>
  <c r="W14"/>
  <c r="AB14" s="1"/>
  <c r="S14"/>
  <c r="U33"/>
  <c r="AA33" s="1"/>
  <c r="U30"/>
  <c r="AA30" s="1"/>
  <c r="W30"/>
  <c r="AB30" s="1"/>
  <c r="S30"/>
  <c r="U12"/>
  <c r="AA12" s="1"/>
  <c r="W12"/>
  <c r="AB12" s="1"/>
  <c r="S12"/>
  <c r="W22"/>
  <c r="AB22" s="1"/>
  <c r="AB8"/>
  <c r="AB7"/>
  <c r="AB6"/>
  <c r="Y5"/>
  <c r="G26" i="3"/>
  <c r="G25"/>
  <c r="G24"/>
  <c r="H24" s="1"/>
  <c r="J24" s="1"/>
  <c r="G23"/>
  <c r="G22"/>
  <c r="G21"/>
  <c r="G20"/>
  <c r="G19"/>
  <c r="G18"/>
  <c r="G17"/>
  <c r="H17" s="1"/>
  <c r="J17" s="1"/>
  <c r="G16"/>
  <c r="G15"/>
  <c r="G14"/>
  <c r="H14" s="1"/>
  <c r="J14" s="1"/>
  <c r="G13"/>
  <c r="H13" s="1"/>
  <c r="J13" s="1"/>
  <c r="G12"/>
  <c r="G11"/>
  <c r="J7"/>
  <c r="J6"/>
  <c r="J5"/>
  <c r="H5"/>
  <c r="I15" i="5" l="1"/>
  <c r="K14"/>
  <c r="AB5" i="4"/>
  <c r="H12" i="3"/>
  <c r="J12" s="1"/>
  <c r="H21"/>
  <c r="J21" s="1"/>
  <c r="H16"/>
  <c r="J16" s="1"/>
  <c r="H20"/>
  <c r="J20" s="1"/>
  <c r="H19"/>
  <c r="J19" s="1"/>
  <c r="H23"/>
  <c r="J23" s="1"/>
  <c r="H26"/>
  <c r="J26" s="1"/>
  <c r="H11"/>
  <c r="J11" s="1"/>
  <c r="H15"/>
  <c r="J15" s="1"/>
  <c r="H18"/>
  <c r="J18" s="1"/>
  <c r="H22"/>
  <c r="J22" s="1"/>
  <c r="H25"/>
  <c r="J25" s="1"/>
  <c r="Z13" i="4"/>
  <c r="X13"/>
  <c r="AA38"/>
  <c r="AA39" s="1"/>
  <c r="Z22"/>
  <c r="X22"/>
  <c r="AB38"/>
  <c r="AB39" s="1"/>
  <c r="X12"/>
  <c r="Z12"/>
  <c r="X30"/>
  <c r="Z30"/>
  <c r="Z33"/>
  <c r="X33"/>
  <c r="X14"/>
  <c r="Z14"/>
  <c r="Z15"/>
  <c r="X15"/>
  <c r="X16"/>
  <c r="Z16"/>
  <c r="Z17"/>
  <c r="X17"/>
  <c r="X18"/>
  <c r="Z18"/>
  <c r="Z19"/>
  <c r="X19"/>
  <c r="X20"/>
  <c r="Z20"/>
  <c r="Z21"/>
  <c r="X21"/>
  <c r="X23"/>
  <c r="Z23"/>
  <c r="Z24"/>
  <c r="X24"/>
  <c r="X25"/>
  <c r="Z25"/>
  <c r="Z26"/>
  <c r="X26"/>
  <c r="X27"/>
  <c r="Z27"/>
  <c r="Z28"/>
  <c r="X28"/>
  <c r="X29"/>
  <c r="Z29"/>
  <c r="Z31"/>
  <c r="X31"/>
  <c r="X32"/>
  <c r="Z32"/>
  <c r="Z34"/>
  <c r="X34"/>
  <c r="X35"/>
  <c r="Z35"/>
  <c r="Z36"/>
  <c r="X36"/>
  <c r="X37"/>
  <c r="Z37"/>
  <c r="J27" i="3" l="1"/>
  <c r="H28" s="1"/>
  <c r="Z38" i="4"/>
  <c r="Z39" s="1"/>
  <c r="G21" i="2" l="1"/>
  <c r="I21" s="1"/>
  <c r="J21" s="1"/>
  <c r="I20"/>
  <c r="G20"/>
  <c r="L20" s="1"/>
  <c r="G19"/>
  <c r="I19" s="1"/>
  <c r="J19" s="1"/>
  <c r="G18"/>
  <c r="I18" s="1"/>
  <c r="G17"/>
  <c r="I17" s="1"/>
  <c r="J17" s="1"/>
  <c r="L16"/>
  <c r="I16"/>
  <c r="M16" s="1"/>
  <c r="O16" s="1"/>
  <c r="G16"/>
  <c r="G15"/>
  <c r="I15" s="1"/>
  <c r="J15" s="1"/>
  <c r="G14"/>
  <c r="I14" s="1"/>
  <c r="G13"/>
  <c r="I13" s="1"/>
  <c r="J13" s="1"/>
  <c r="I12"/>
  <c r="G12"/>
  <c r="L12" s="1"/>
  <c r="G11"/>
  <c r="I11" s="1"/>
  <c r="J11" s="1"/>
  <c r="I10"/>
  <c r="G10"/>
  <c r="L10" s="1"/>
  <c r="O7"/>
  <c r="O6"/>
  <c r="N5"/>
  <c r="M5"/>
  <c r="M11" i="1"/>
  <c r="H19"/>
  <c r="J19" s="1"/>
  <c r="H16"/>
  <c r="J16" s="1"/>
  <c r="M18"/>
  <c r="M12"/>
  <c r="H21"/>
  <c r="J21" s="1"/>
  <c r="K21" s="1"/>
  <c r="H20"/>
  <c r="M20" s="1"/>
  <c r="H18"/>
  <c r="J18" s="1"/>
  <c r="K18" s="1"/>
  <c r="H17"/>
  <c r="J17" s="1"/>
  <c r="H15"/>
  <c r="J15" s="1"/>
  <c r="K15" s="1"/>
  <c r="J14"/>
  <c r="H14"/>
  <c r="M14" s="1"/>
  <c r="H13"/>
  <c r="J13" s="1"/>
  <c r="K13" s="1"/>
  <c r="H12"/>
  <c r="J12" s="1"/>
  <c r="H11"/>
  <c r="J11" s="1"/>
  <c r="K11" s="1"/>
  <c r="H10"/>
  <c r="M10" s="1"/>
  <c r="P7"/>
  <c r="P6"/>
  <c r="O5"/>
  <c r="N5"/>
  <c r="P5" s="1"/>
  <c r="O5" i="2" l="1"/>
  <c r="M10"/>
  <c r="O10" s="1"/>
  <c r="M12"/>
  <c r="O12" s="1"/>
  <c r="L17"/>
  <c r="M17" s="1"/>
  <c r="O17" s="1"/>
  <c r="L19"/>
  <c r="M19" s="1"/>
  <c r="O19" s="1"/>
  <c r="L11"/>
  <c r="M11" s="1"/>
  <c r="O11" s="1"/>
  <c r="L15"/>
  <c r="M15" s="1"/>
  <c r="O15" s="1"/>
  <c r="M20"/>
  <c r="O20" s="1"/>
  <c r="L21"/>
  <c r="M21" s="1"/>
  <c r="O21" s="1"/>
  <c r="L18"/>
  <c r="M18" s="1"/>
  <c r="O18" s="1"/>
  <c r="L14"/>
  <c r="M14" s="1"/>
  <c r="O14" s="1"/>
  <c r="L13"/>
  <c r="M13" s="1"/>
  <c r="O13" s="1"/>
  <c r="J10"/>
  <c r="J12"/>
  <c r="J14"/>
  <c r="J16"/>
  <c r="J18"/>
  <c r="J20"/>
  <c r="N11" i="1"/>
  <c r="P11" s="1"/>
  <c r="J10"/>
  <c r="N10" s="1"/>
  <c r="P10" s="1"/>
  <c r="M17"/>
  <c r="N17" s="1"/>
  <c r="P17" s="1"/>
  <c r="M21"/>
  <c r="J20"/>
  <c r="N20" s="1"/>
  <c r="P20" s="1"/>
  <c r="M19"/>
  <c r="N19" s="1"/>
  <c r="P19" s="1"/>
  <c r="K19"/>
  <c r="K16"/>
  <c r="M16"/>
  <c r="N16" s="1"/>
  <c r="P16" s="1"/>
  <c r="M15"/>
  <c r="N15" s="1"/>
  <c r="P15" s="1"/>
  <c r="N12"/>
  <c r="P12" s="1"/>
  <c r="N14"/>
  <c r="P14" s="1"/>
  <c r="M13"/>
  <c r="N13" s="1"/>
  <c r="P13" s="1"/>
  <c r="N18"/>
  <c r="P18" s="1"/>
  <c r="K12"/>
  <c r="K14"/>
  <c r="K17"/>
  <c r="N21"/>
  <c r="P21" s="1"/>
  <c r="O22" i="2" l="1"/>
  <c r="M23" s="1"/>
  <c r="J22"/>
  <c r="K10" i="1"/>
  <c r="K20"/>
  <c r="P22"/>
  <c r="N23" s="1"/>
  <c r="K22" l="1"/>
</calcChain>
</file>

<file path=xl/sharedStrings.xml><?xml version="1.0" encoding="utf-8"?>
<sst xmlns="http://schemas.openxmlformats.org/spreadsheetml/2006/main" count="211" uniqueCount="102">
  <si>
    <t>Организация "ИП Яковлева"</t>
  </si>
  <si>
    <t>МЕНЮ-РАСКЛАДКА</t>
  </si>
  <si>
    <t>С 1-4 класс</t>
  </si>
  <si>
    <t>кол-во</t>
  </si>
  <si>
    <t>цена</t>
  </si>
  <si>
    <t>сумма</t>
  </si>
  <si>
    <t>ЗАВТРАК БЕСПЛАТНЫЙ</t>
  </si>
  <si>
    <t>всего</t>
  </si>
  <si>
    <t>пл</t>
  </si>
  <si>
    <t>беспл</t>
  </si>
  <si>
    <t>№ п/п</t>
  </si>
  <si>
    <t>НАИМЕНОВАНИЕ ПРОДУКТОВ</t>
  </si>
  <si>
    <t>Платные        завтраки</t>
  </si>
  <si>
    <t>Бесплатные завтраки</t>
  </si>
  <si>
    <t>всего   кол-во</t>
  </si>
  <si>
    <t>батон</t>
  </si>
  <si>
    <t>вода</t>
  </si>
  <si>
    <t>масло сливочное</t>
  </si>
  <si>
    <t>молоко</t>
  </si>
  <si>
    <t>сахарный песок</t>
  </si>
  <si>
    <t>йогурт</t>
  </si>
  <si>
    <t xml:space="preserve">соль йодированная </t>
  </si>
  <si>
    <t>чай</t>
  </si>
  <si>
    <t>ВСЕГО</t>
  </si>
  <si>
    <t>Повар-бригадир:</t>
  </si>
  <si>
    <t xml:space="preserve">Предприятие: </t>
  </si>
  <si>
    <t>Калькулятор:                             Фёдорова С. В.</t>
  </si>
  <si>
    <t>Рис отварной 150гр.</t>
  </si>
  <si>
    <t>Котлета жаренаяс соусом 60гр./50гр.</t>
  </si>
  <si>
    <t>котлета п/ф</t>
  </si>
  <si>
    <t>масло растительное</t>
  </si>
  <si>
    <t>морковь</t>
  </si>
  <si>
    <t>лук</t>
  </si>
  <si>
    <t>мука</t>
  </si>
  <si>
    <t>рис</t>
  </si>
  <si>
    <t>Чай сладкий 200гр.</t>
  </si>
  <si>
    <t>Хлеб</t>
  </si>
  <si>
    <t>хлеб</t>
  </si>
  <si>
    <t>Вафли Твист</t>
  </si>
  <si>
    <t>вафли Твист</t>
  </si>
  <si>
    <t>лимон</t>
  </si>
  <si>
    <t>Чай сладкийс лимоном 200гр./6гр.</t>
  </si>
  <si>
    <t xml:space="preserve">ЗАВТРАК </t>
  </si>
  <si>
    <t>Организация ИП "Яковлева"</t>
  </si>
  <si>
    <t xml:space="preserve">                                 </t>
  </si>
  <si>
    <t xml:space="preserve"> Щи из б/к со сметаной 200гр./10гр.</t>
  </si>
  <si>
    <t>Хлеб ржаной 20гр</t>
  </si>
  <si>
    <t>дрожжи пресс.</t>
  </si>
  <si>
    <t>картофель</t>
  </si>
  <si>
    <t>лук репчатый</t>
  </si>
  <si>
    <t>капуста б/к</t>
  </si>
  <si>
    <t>сметана</t>
  </si>
  <si>
    <t>соль йодированная</t>
  </si>
  <si>
    <t>окорочка</t>
  </si>
  <si>
    <t xml:space="preserve">Повар-Бригадир:                        </t>
  </si>
  <si>
    <t>Интернат</t>
  </si>
  <si>
    <t>завтрак</t>
  </si>
  <si>
    <t>обед</t>
  </si>
  <si>
    <t>ужин</t>
  </si>
  <si>
    <t>ЗАВТРАК</t>
  </si>
  <si>
    <t>ОБЕД</t>
  </si>
  <si>
    <t>УЖИН</t>
  </si>
  <si>
    <t>Бутерброд с жареной колбасой 60/40</t>
  </si>
  <si>
    <t>Йогурт 100гр</t>
  </si>
  <si>
    <t>Щи из б /к капусты со сметаной  250гр./10гр.</t>
  </si>
  <si>
    <t>Компот из сухофруктов  200</t>
  </si>
  <si>
    <t>Хлеб ржаной 30гр</t>
  </si>
  <si>
    <t>Поджарка из свинины 50/25гр</t>
  </si>
  <si>
    <t>Макароны отварные 150гр</t>
  </si>
  <si>
    <t>Мандарин</t>
  </si>
  <si>
    <t>Чай сладкий 200гр</t>
  </si>
  <si>
    <t xml:space="preserve"> на    одну     порцию завтрак</t>
  </si>
  <si>
    <t xml:space="preserve"> на    одну     порцию обед</t>
  </si>
  <si>
    <t xml:space="preserve"> на    одну     порцию ужин</t>
  </si>
  <si>
    <t>Сумма (руб.)</t>
  </si>
  <si>
    <t>мандарин</t>
  </si>
  <si>
    <t>свинина</t>
  </si>
  <si>
    <t>дрожжи прессованные</t>
  </si>
  <si>
    <t>колбаса вареная</t>
  </si>
  <si>
    <t>компотная смесь</t>
  </si>
  <si>
    <t>макароны</t>
  </si>
  <si>
    <t xml:space="preserve">молоко </t>
  </si>
  <si>
    <t>молоко сгущеное</t>
  </si>
  <si>
    <t>соль</t>
  </si>
  <si>
    <t>т/паста</t>
  </si>
  <si>
    <t>яйцо</t>
  </si>
  <si>
    <t>Компот из кураги 200гр.</t>
  </si>
  <si>
    <t>курага</t>
  </si>
  <si>
    <t>Оладьи со сметаной 225гр./20гр.</t>
  </si>
  <si>
    <t>суповой набор</t>
  </si>
  <si>
    <t xml:space="preserve">Повар-Бригадир:                          </t>
  </si>
  <si>
    <t>Оладьи со сгущеным молоком 225/40</t>
  </si>
  <si>
    <t>Предприятие:</t>
  </si>
  <si>
    <t>3 день( 26 января)</t>
  </si>
  <si>
    <t>С 5-11 класс</t>
  </si>
  <si>
    <t>Организация ИП Яковлева</t>
  </si>
  <si>
    <t>Предприятие: МКОУ СОШ</t>
  </si>
  <si>
    <t>Сок 0,2</t>
  </si>
  <si>
    <t>сок</t>
  </si>
  <si>
    <t>Калькулятор:                               Гулкова С.А.</t>
  </si>
  <si>
    <t xml:space="preserve">Повар-Бригадир:                </t>
  </si>
  <si>
    <t>Полдник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</si>
</sst>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2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theme="4" tint="-0.249977111117893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b/>
      <u/>
      <sz val="20"/>
      <name val="Calibri"/>
      <family val="2"/>
      <charset val="204"/>
      <scheme val="minor"/>
    </font>
    <font>
      <sz val="16"/>
      <color indexed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2" fillId="0" borderId="0" xfId="1" applyFont="1"/>
    <xf numFmtId="0" fontId="3" fillId="0" borderId="0" xfId="0" applyFont="1"/>
    <xf numFmtId="2" fontId="2" fillId="0" borderId="0" xfId="1" applyNumberFormat="1" applyFont="1"/>
    <xf numFmtId="0" fontId="2" fillId="2" borderId="0" xfId="1" applyFont="1" applyFill="1"/>
    <xf numFmtId="0" fontId="4" fillId="0" borderId="0" xfId="0" applyFont="1"/>
    <xf numFmtId="2" fontId="4" fillId="0" borderId="0" xfId="0" applyNumberFormat="1" applyFont="1"/>
    <xf numFmtId="0" fontId="4" fillId="2" borderId="0" xfId="1" applyFont="1" applyFill="1"/>
    <xf numFmtId="0" fontId="4" fillId="0" borderId="0" xfId="1" applyFont="1"/>
    <xf numFmtId="0" fontId="5" fillId="0" borderId="1" xfId="0" applyFont="1" applyBorder="1" applyAlignment="1"/>
    <xf numFmtId="2" fontId="5" fillId="0" borderId="1" xfId="0" applyNumberFormat="1" applyFont="1" applyBorder="1" applyAlignment="1"/>
    <xf numFmtId="0" fontId="5" fillId="0" borderId="1" xfId="1" applyFont="1" applyBorder="1"/>
    <xf numFmtId="0" fontId="4" fillId="2" borderId="1" xfId="1" applyFont="1" applyFill="1" applyBorder="1"/>
    <xf numFmtId="0" fontId="4" fillId="0" borderId="1" xfId="1" applyFont="1" applyBorder="1"/>
    <xf numFmtId="0" fontId="4" fillId="0" borderId="0" xfId="1" applyFont="1" applyBorder="1" applyAlignment="1">
      <alignment horizontal="center"/>
    </xf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4" fillId="2" borderId="1" xfId="1" applyFont="1" applyFill="1" applyBorder="1" applyAlignment="1"/>
    <xf numFmtId="0" fontId="5" fillId="0" borderId="1" xfId="0" applyFont="1" applyBorder="1"/>
    <xf numFmtId="2" fontId="5" fillId="0" borderId="1" xfId="0" applyNumberFormat="1" applyFont="1" applyBorder="1"/>
    <xf numFmtId="0" fontId="2" fillId="3" borderId="0" xfId="1" applyFont="1" applyFill="1"/>
    <xf numFmtId="16" fontId="4" fillId="0" borderId="0" xfId="1" applyNumberFormat="1" applyFont="1"/>
    <xf numFmtId="0" fontId="5" fillId="2" borderId="0" xfId="1" applyFont="1" applyFill="1"/>
    <xf numFmtId="0" fontId="2" fillId="2" borderId="0" xfId="0" applyFont="1" applyFill="1"/>
    <xf numFmtId="0" fontId="4" fillId="2" borderId="0" xfId="1" applyFont="1" applyFill="1" applyBorder="1" applyAlignment="1"/>
    <xf numFmtId="0" fontId="2" fillId="0" borderId="3" xfId="1" applyFont="1" applyBorder="1" applyAlignment="1"/>
    <xf numFmtId="0" fontId="2" fillId="0" borderId="3" xfId="1" applyFont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/>
    <xf numFmtId="49" fontId="2" fillId="0" borderId="5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wrapText="1"/>
    </xf>
    <xf numFmtId="0" fontId="6" fillId="4" borderId="7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4" xfId="1" applyFont="1" applyBorder="1"/>
    <xf numFmtId="0" fontId="7" fillId="0" borderId="1" xfId="1" applyFont="1" applyBorder="1" applyAlignment="1">
      <alignment horizontal="left"/>
    </xf>
    <xf numFmtId="164" fontId="2" fillId="0" borderId="1" xfId="1" applyNumberFormat="1" applyFont="1" applyBorder="1"/>
    <xf numFmtId="2" fontId="2" fillId="0" borderId="1" xfId="1" applyNumberFormat="1" applyFont="1" applyBorder="1" applyAlignment="1">
      <alignment horizontal="right"/>
    </xf>
    <xf numFmtId="2" fontId="2" fillId="0" borderId="2" xfId="1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2" fontId="4" fillId="0" borderId="2" xfId="1" applyNumberFormat="1" applyFont="1" applyBorder="1" applyAlignment="1">
      <alignment horizontal="right"/>
    </xf>
    <xf numFmtId="165" fontId="6" fillId="4" borderId="2" xfId="1" applyNumberFormat="1" applyFont="1" applyFill="1" applyBorder="1"/>
    <xf numFmtId="2" fontId="2" fillId="0" borderId="2" xfId="1" applyNumberFormat="1" applyFont="1" applyBorder="1"/>
    <xf numFmtId="165" fontId="2" fillId="0" borderId="2" xfId="1" applyNumberFormat="1" applyFont="1" applyBorder="1"/>
    <xf numFmtId="0" fontId="3" fillId="0" borderId="1" xfId="0" applyFont="1" applyBorder="1"/>
    <xf numFmtId="0" fontId="2" fillId="0" borderId="1" xfId="1" applyFont="1" applyBorder="1"/>
    <xf numFmtId="165" fontId="4" fillId="0" borderId="1" xfId="1" applyNumberFormat="1" applyFont="1" applyBorder="1" applyAlignment="1">
      <alignment horizontal="right"/>
    </xf>
    <xf numFmtId="2" fontId="4" fillId="0" borderId="1" xfId="1" applyNumberFormat="1" applyFont="1" applyBorder="1" applyAlignment="1">
      <alignment horizontal="right"/>
    </xf>
    <xf numFmtId="165" fontId="6" fillId="4" borderId="1" xfId="1" applyNumberFormat="1" applyFont="1" applyFill="1" applyBorder="1"/>
    <xf numFmtId="2" fontId="2" fillId="0" borderId="1" xfId="1" applyNumberFormat="1" applyFont="1" applyBorder="1"/>
    <xf numFmtId="165" fontId="2" fillId="0" borderId="1" xfId="1" applyNumberFormat="1" applyFont="1" applyBorder="1"/>
    <xf numFmtId="0" fontId="7" fillId="0" borderId="1" xfId="1" applyFont="1" applyBorder="1"/>
    <xf numFmtId="0" fontId="2" fillId="0" borderId="8" xfId="1" applyFont="1" applyBorder="1"/>
    <xf numFmtId="0" fontId="3" fillId="0" borderId="8" xfId="1" applyFont="1" applyBorder="1" applyAlignment="1">
      <alignment horizontal="center"/>
    </xf>
    <xf numFmtId="164" fontId="2" fillId="0" borderId="8" xfId="1" applyNumberFormat="1" applyFont="1" applyBorder="1"/>
    <xf numFmtId="2" fontId="2" fillId="0" borderId="8" xfId="1" applyNumberFormat="1" applyFont="1" applyBorder="1"/>
    <xf numFmtId="165" fontId="2" fillId="0" borderId="8" xfId="1" applyNumberFormat="1" applyFont="1" applyBorder="1"/>
    <xf numFmtId="0" fontId="4" fillId="2" borderId="9" xfId="1" applyFont="1" applyFill="1" applyBorder="1"/>
    <xf numFmtId="10" fontId="2" fillId="0" borderId="0" xfId="1" applyNumberFormat="1" applyFont="1"/>
    <xf numFmtId="0" fontId="8" fillId="0" borderId="0" xfId="0" applyFont="1"/>
    <xf numFmtId="0" fontId="9" fillId="0" borderId="0" xfId="1" applyFont="1"/>
    <xf numFmtId="0" fontId="4" fillId="2" borderId="10" xfId="1" applyFont="1" applyFill="1" applyBorder="1" applyAlignment="1"/>
    <xf numFmtId="0" fontId="2" fillId="0" borderId="7" xfId="1" applyFont="1" applyBorder="1" applyAlignment="1">
      <alignment horizontal="right" wrapText="1"/>
    </xf>
    <xf numFmtId="0" fontId="7" fillId="0" borderId="9" xfId="1" applyFont="1" applyBorder="1" applyAlignment="1">
      <alignment horizontal="left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165" fontId="10" fillId="4" borderId="1" xfId="1" applyNumberFormat="1" applyFont="1" applyFill="1" applyBorder="1"/>
    <xf numFmtId="0" fontId="2" fillId="0" borderId="9" xfId="1" applyFont="1" applyBorder="1"/>
    <xf numFmtId="0" fontId="7" fillId="0" borderId="9" xfId="1" applyFont="1" applyBorder="1"/>
    <xf numFmtId="2" fontId="7" fillId="0" borderId="1" xfId="1" applyNumberFormat="1" applyFont="1" applyBorder="1"/>
    <xf numFmtId="0" fontId="3" fillId="0" borderId="9" xfId="0" applyFont="1" applyBorder="1"/>
    <xf numFmtId="0" fontId="3" fillId="0" borderId="11" xfId="0" applyFont="1" applyBorder="1"/>
    <xf numFmtId="0" fontId="7" fillId="0" borderId="11" xfId="1" applyFont="1" applyBorder="1"/>
    <xf numFmtId="0" fontId="2" fillId="0" borderId="3" xfId="1" applyFont="1" applyBorder="1"/>
    <xf numFmtId="0" fontId="2" fillId="0" borderId="0" xfId="1" applyFont="1" applyBorder="1"/>
    <xf numFmtId="0" fontId="3" fillId="0" borderId="8" xfId="1" applyFont="1" applyBorder="1"/>
    <xf numFmtId="165" fontId="2" fillId="0" borderId="0" xfId="1" applyNumberFormat="1" applyFont="1" applyBorder="1"/>
    <xf numFmtId="2" fontId="3" fillId="0" borderId="0" xfId="0" applyNumberFormat="1" applyFont="1"/>
    <xf numFmtId="0" fontId="3" fillId="2" borderId="0" xfId="0" applyFont="1" applyFill="1"/>
    <xf numFmtId="165" fontId="3" fillId="0" borderId="0" xfId="0" applyNumberFormat="1" applyFont="1"/>
    <xf numFmtId="0" fontId="11" fillId="0" borderId="0" xfId="1" applyFont="1"/>
    <xf numFmtId="2" fontId="11" fillId="0" borderId="0" xfId="1" applyNumberFormat="1" applyFont="1"/>
    <xf numFmtId="0" fontId="12" fillId="0" borderId="0" xfId="1" applyFont="1"/>
    <xf numFmtId="0" fontId="12" fillId="2" borderId="0" xfId="1" applyFont="1" applyFill="1"/>
    <xf numFmtId="0" fontId="13" fillId="0" borderId="0" xfId="0" applyFont="1"/>
    <xf numFmtId="0" fontId="11" fillId="2" borderId="0" xfId="1" applyFont="1" applyFill="1"/>
    <xf numFmtId="0" fontId="12" fillId="0" borderId="0" xfId="0" applyFont="1"/>
    <xf numFmtId="2" fontId="12" fillId="0" borderId="0" xfId="0" applyNumberFormat="1" applyFont="1"/>
    <xf numFmtId="0" fontId="14" fillId="0" borderId="0" xfId="0" applyFont="1"/>
    <xf numFmtId="0" fontId="15" fillId="0" borderId="1" xfId="0" applyFont="1" applyBorder="1" applyAlignment="1"/>
    <xf numFmtId="2" fontId="15" fillId="0" borderId="1" xfId="0" applyNumberFormat="1" applyFont="1" applyBorder="1" applyAlignment="1"/>
    <xf numFmtId="0" fontId="15" fillId="0" borderId="1" xfId="1" applyFont="1" applyBorder="1"/>
    <xf numFmtId="0" fontId="12" fillId="2" borderId="1" xfId="1" applyFont="1" applyFill="1" applyBorder="1"/>
    <xf numFmtId="0" fontId="12" fillId="0" borderId="1" xfId="1" applyFont="1" applyBorder="1"/>
    <xf numFmtId="0" fontId="15" fillId="0" borderId="2" xfId="0" applyFont="1" applyBorder="1" applyAlignment="1"/>
    <xf numFmtId="2" fontId="15" fillId="0" borderId="2" xfId="0" applyNumberFormat="1" applyFont="1" applyBorder="1" applyAlignment="1"/>
    <xf numFmtId="0" fontId="12" fillId="2" borderId="1" xfId="1" applyFont="1" applyFill="1" applyBorder="1" applyAlignment="1"/>
    <xf numFmtId="0" fontId="16" fillId="0" borderId="0" xfId="1" applyFont="1"/>
    <xf numFmtId="0" fontId="15" fillId="0" borderId="1" xfId="0" applyFont="1" applyBorder="1"/>
    <xf numFmtId="2" fontId="15" fillId="0" borderId="1" xfId="0" applyNumberFormat="1" applyFont="1" applyBorder="1"/>
    <xf numFmtId="0" fontId="11" fillId="3" borderId="0" xfId="1" applyFont="1" applyFill="1"/>
    <xf numFmtId="0" fontId="15" fillId="0" borderId="0" xfId="1" applyFont="1"/>
    <xf numFmtId="0" fontId="15" fillId="2" borderId="0" xfId="1" applyFont="1" applyFill="1"/>
    <xf numFmtId="0" fontId="11" fillId="2" borderId="0" xfId="0" applyFont="1" applyFill="1"/>
    <xf numFmtId="0" fontId="17" fillId="0" borderId="0" xfId="1" applyFont="1"/>
    <xf numFmtId="2" fontId="17" fillId="0" borderId="0" xfId="1" applyNumberFormat="1" applyFont="1"/>
    <xf numFmtId="0" fontId="17" fillId="2" borderId="0" xfId="1" applyFont="1" applyFill="1" applyBorder="1" applyAlignment="1"/>
    <xf numFmtId="0" fontId="11" fillId="2" borderId="49" xfId="1" applyFont="1" applyFill="1" applyBorder="1" applyAlignment="1"/>
    <xf numFmtId="0" fontId="11" fillId="0" borderId="50" xfId="1" applyFont="1" applyFill="1" applyBorder="1" applyAlignment="1"/>
    <xf numFmtId="0" fontId="11" fillId="0" borderId="7" xfId="1" applyFont="1" applyBorder="1"/>
    <xf numFmtId="0" fontId="11" fillId="0" borderId="1" xfId="1" applyFont="1" applyBorder="1"/>
    <xf numFmtId="0" fontId="11" fillId="0" borderId="4" xfId="1" applyFont="1" applyBorder="1"/>
    <xf numFmtId="0" fontId="11" fillId="0" borderId="51" xfId="1" applyFont="1" applyBorder="1"/>
    <xf numFmtId="2" fontId="11" fillId="0" borderId="9" xfId="1" applyNumberFormat="1" applyFont="1" applyBorder="1" applyAlignment="1">
      <alignment horizontal="right"/>
    </xf>
    <xf numFmtId="2" fontId="11" fillId="0" borderId="52" xfId="1" applyNumberFormat="1" applyFont="1" applyBorder="1" applyAlignment="1">
      <alignment horizontal="right"/>
    </xf>
    <xf numFmtId="2" fontId="11" fillId="0" borderId="2" xfId="1" applyNumberFormat="1" applyFont="1" applyBorder="1" applyAlignment="1">
      <alignment horizontal="right"/>
    </xf>
    <xf numFmtId="165" fontId="12" fillId="0" borderId="1" xfId="1" applyNumberFormat="1" applyFont="1" applyBorder="1" applyAlignment="1">
      <alignment horizontal="right"/>
    </xf>
    <xf numFmtId="165" fontId="10" fillId="5" borderId="1" xfId="1" applyNumberFormat="1" applyFont="1" applyFill="1" applyBorder="1"/>
    <xf numFmtId="2" fontId="11" fillId="0" borderId="1" xfId="1" applyNumberFormat="1" applyFont="1" applyBorder="1"/>
    <xf numFmtId="2" fontId="11" fillId="2" borderId="1" xfId="1" applyNumberFormat="1" applyFont="1" applyFill="1" applyBorder="1"/>
    <xf numFmtId="165" fontId="11" fillId="0" borderId="1" xfId="1" applyNumberFormat="1" applyFont="1" applyBorder="1"/>
    <xf numFmtId="0" fontId="11" fillId="0" borderId="6" xfId="1" applyFont="1" applyBorder="1"/>
    <xf numFmtId="0" fontId="11" fillId="0" borderId="53" xfId="1" applyFont="1" applyBorder="1"/>
    <xf numFmtId="164" fontId="11" fillId="0" borderId="7" xfId="1" applyNumberFormat="1" applyFont="1" applyBorder="1"/>
    <xf numFmtId="2" fontId="13" fillId="0" borderId="1" xfId="1" applyNumberFormat="1" applyFont="1" applyBorder="1"/>
    <xf numFmtId="0" fontId="14" fillId="0" borderId="6" xfId="0" applyFont="1" applyBorder="1"/>
    <xf numFmtId="0" fontId="11" fillId="0" borderId="7" xfId="1" applyFont="1" applyBorder="1" applyAlignment="1">
      <alignment horizontal="right"/>
    </xf>
    <xf numFmtId="0" fontId="11" fillId="0" borderId="7" xfId="1" applyFont="1" applyBorder="1" applyAlignment="1">
      <alignment horizontal="center"/>
    </xf>
    <xf numFmtId="164" fontId="11" fillId="0" borderId="53" xfId="1" applyNumberFormat="1" applyFont="1" applyBorder="1"/>
    <xf numFmtId="164" fontId="11" fillId="0" borderId="1" xfId="1" applyNumberFormat="1" applyFont="1" applyBorder="1"/>
    <xf numFmtId="2" fontId="11" fillId="0" borderId="7" xfId="1" applyNumberFormat="1" applyFont="1" applyBorder="1"/>
    <xf numFmtId="0" fontId="14" fillId="0" borderId="7" xfId="0" applyFont="1" applyBorder="1"/>
    <xf numFmtId="0" fontId="14" fillId="0" borderId="9" xfId="0" applyFont="1" applyBorder="1"/>
    <xf numFmtId="0" fontId="14" fillId="0" borderId="53" xfId="0" applyFont="1" applyBorder="1"/>
    <xf numFmtId="0" fontId="14" fillId="0" borderId="1" xfId="0" applyFont="1" applyBorder="1"/>
    <xf numFmtId="0" fontId="11" fillId="0" borderId="5" xfId="1" applyFont="1" applyBorder="1"/>
    <xf numFmtId="0" fontId="11" fillId="0" borderId="9" xfId="1" applyFont="1" applyBorder="1"/>
    <xf numFmtId="0" fontId="11" fillId="0" borderId="54" xfId="1" applyFont="1" applyBorder="1"/>
    <xf numFmtId="0" fontId="13" fillId="0" borderId="9" xfId="1" applyFont="1" applyBorder="1"/>
    <xf numFmtId="0" fontId="13" fillId="0" borderId="9" xfId="1" applyFont="1" applyBorder="1" applyAlignment="1">
      <alignment horizontal="left"/>
    </xf>
    <xf numFmtId="0" fontId="11" fillId="0" borderId="53" xfId="1" applyFont="1" applyBorder="1" applyAlignment="1">
      <alignment horizontal="right"/>
    </xf>
    <xf numFmtId="0" fontId="11" fillId="0" borderId="1" xfId="1" applyFont="1" applyBorder="1" applyAlignment="1">
      <alignment horizontal="right"/>
    </xf>
    <xf numFmtId="0" fontId="11" fillId="0" borderId="1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1" xfId="1" applyFont="1" applyBorder="1" applyAlignment="1">
      <alignment horizontal="center"/>
    </xf>
    <xf numFmtId="2" fontId="11" fillId="0" borderId="1" xfId="1" applyNumberFormat="1" applyFont="1" applyBorder="1" applyAlignment="1">
      <alignment horizontal="right"/>
    </xf>
    <xf numFmtId="0" fontId="13" fillId="0" borderId="55" xfId="1" applyFont="1" applyBorder="1"/>
    <xf numFmtId="0" fontId="11" fillId="0" borderId="37" xfId="1" applyFont="1" applyBorder="1"/>
    <xf numFmtId="0" fontId="11" fillId="0" borderId="38" xfId="1" applyFont="1" applyBorder="1"/>
    <xf numFmtId="0" fontId="11" fillId="0" borderId="39" xfId="1" applyFont="1" applyBorder="1"/>
    <xf numFmtId="0" fontId="11" fillId="0" borderId="43" xfId="1" applyFont="1" applyBorder="1"/>
    <xf numFmtId="0" fontId="11" fillId="0" borderId="45" xfId="1" applyFont="1" applyBorder="1"/>
    <xf numFmtId="0" fontId="11" fillId="0" borderId="45" xfId="1" applyFont="1" applyBorder="1" applyAlignment="1">
      <alignment horizontal="right"/>
    </xf>
    <xf numFmtId="0" fontId="11" fillId="0" borderId="0" xfId="1" applyFont="1" applyBorder="1"/>
    <xf numFmtId="0" fontId="13" fillId="0" borderId="0" xfId="1" applyFont="1" applyBorder="1" applyAlignment="1">
      <alignment horizontal="center"/>
    </xf>
    <xf numFmtId="164" fontId="11" fillId="0" borderId="0" xfId="1" applyNumberFormat="1" applyFont="1" applyBorder="1"/>
    <xf numFmtId="0" fontId="11" fillId="0" borderId="0" xfId="1" applyFont="1" applyBorder="1" applyAlignment="1">
      <alignment horizontal="center"/>
    </xf>
    <xf numFmtId="0" fontId="11" fillId="0" borderId="8" xfId="1" applyFont="1" applyBorder="1"/>
    <xf numFmtId="2" fontId="11" fillId="0" borderId="8" xfId="1" applyNumberFormat="1" applyFont="1" applyBorder="1"/>
    <xf numFmtId="165" fontId="11" fillId="0" borderId="8" xfId="1" applyNumberFormat="1" applyFont="1" applyBorder="1"/>
    <xf numFmtId="0" fontId="12" fillId="2" borderId="9" xfId="1" applyFont="1" applyFill="1" applyBorder="1"/>
    <xf numFmtId="2" fontId="12" fillId="2" borderId="9" xfId="1" applyNumberFormat="1" applyFont="1" applyFill="1" applyBorder="1"/>
    <xf numFmtId="2" fontId="12" fillId="0" borderId="1" xfId="1" applyNumberFormat="1" applyFont="1" applyBorder="1"/>
    <xf numFmtId="10" fontId="11" fillId="0" borderId="0" xfId="1" applyNumberFormat="1" applyFont="1"/>
    <xf numFmtId="10" fontId="11" fillId="2" borderId="0" xfId="1" applyNumberFormat="1" applyFont="1" applyFill="1"/>
    <xf numFmtId="0" fontId="21" fillId="2" borderId="0" xfId="0" applyFont="1" applyFill="1"/>
    <xf numFmtId="0" fontId="2" fillId="0" borderId="1" xfId="1" applyFont="1" applyBorder="1" applyAlignment="1"/>
    <xf numFmtId="0" fontId="10" fillId="4" borderId="1" xfId="1" applyFont="1" applyFill="1" applyBorder="1" applyAlignment="1">
      <alignment wrapText="1"/>
    </xf>
    <xf numFmtId="0" fontId="2" fillId="2" borderId="1" xfId="1" applyFont="1" applyFill="1" applyBorder="1" applyAlignment="1"/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2" fillId="0" borderId="1" xfId="1" applyFont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0" fillId="5" borderId="22" xfId="1" applyFont="1" applyFill="1" applyBorder="1" applyAlignment="1">
      <alignment wrapText="1"/>
    </xf>
    <xf numFmtId="0" fontId="20" fillId="5" borderId="38" xfId="1" applyFont="1" applyFill="1" applyBorder="1" applyAlignment="1">
      <alignment wrapText="1"/>
    </xf>
    <xf numFmtId="0" fontId="11" fillId="2" borderId="22" xfId="1" applyFont="1" applyFill="1" applyBorder="1" applyAlignment="1"/>
    <xf numFmtId="0" fontId="11" fillId="2" borderId="38" xfId="1" applyFont="1" applyFill="1" applyBorder="1" applyAlignment="1"/>
    <xf numFmtId="0" fontId="11" fillId="2" borderId="32" xfId="1" applyFont="1" applyFill="1" applyBorder="1" applyAlignment="1">
      <alignment horizontal="center"/>
    </xf>
    <xf numFmtId="0" fontId="11" fillId="2" borderId="33" xfId="1" applyFont="1" applyFill="1" applyBorder="1" applyAlignment="1">
      <alignment horizontal="center"/>
    </xf>
    <xf numFmtId="0" fontId="11" fillId="2" borderId="34" xfId="1" applyFont="1" applyFill="1" applyBorder="1" applyAlignment="1">
      <alignment horizontal="center"/>
    </xf>
    <xf numFmtId="0" fontId="11" fillId="0" borderId="29" xfId="1" applyFont="1" applyBorder="1" applyAlignment="1">
      <alignment wrapText="1"/>
    </xf>
    <xf numFmtId="0" fontId="11" fillId="0" borderId="46" xfId="1" applyFont="1" applyBorder="1" applyAlignment="1">
      <alignment wrapText="1"/>
    </xf>
    <xf numFmtId="0" fontId="11" fillId="0" borderId="30" xfId="1" applyFont="1" applyBorder="1" applyAlignment="1">
      <alignment wrapText="1"/>
    </xf>
    <xf numFmtId="0" fontId="11" fillId="0" borderId="47" xfId="1" applyFont="1" applyBorder="1" applyAlignment="1">
      <alignment wrapText="1"/>
    </xf>
    <xf numFmtId="49" fontId="19" fillId="0" borderId="31" xfId="1" applyNumberFormat="1" applyFont="1" applyBorder="1" applyAlignment="1">
      <alignment horizontal="center" wrapText="1"/>
    </xf>
    <xf numFmtId="49" fontId="19" fillId="0" borderId="29" xfId="1" applyNumberFormat="1" applyFont="1" applyBorder="1" applyAlignment="1">
      <alignment horizontal="center" wrapText="1"/>
    </xf>
    <xf numFmtId="49" fontId="19" fillId="0" borderId="48" xfId="1" applyNumberFormat="1" applyFont="1" applyBorder="1" applyAlignment="1">
      <alignment horizontal="center" wrapText="1"/>
    </xf>
    <xf numFmtId="49" fontId="19" fillId="0" borderId="46" xfId="1" applyNumberFormat="1" applyFont="1" applyBorder="1" applyAlignment="1">
      <alignment horizontal="center" wrapText="1"/>
    </xf>
    <xf numFmtId="0" fontId="12" fillId="0" borderId="0" xfId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2" fillId="0" borderId="20" xfId="1" applyFont="1" applyBorder="1" applyAlignment="1">
      <alignment wrapText="1"/>
    </xf>
    <xf numFmtId="0" fontId="12" fillId="0" borderId="35" xfId="1" applyFont="1" applyBorder="1" applyAlignment="1">
      <alignment wrapText="1"/>
    </xf>
    <xf numFmtId="0" fontId="12" fillId="0" borderId="21" xfId="1" applyFont="1" applyBorder="1" applyAlignment="1">
      <alignment vertical="center" wrapText="1"/>
    </xf>
    <xf numFmtId="0" fontId="12" fillId="0" borderId="36" xfId="1" applyFont="1" applyBorder="1" applyAlignment="1">
      <alignment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37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38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1" fillId="0" borderId="41" xfId="1" applyFont="1" applyFill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42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43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44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3" fillId="0" borderId="45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1" fillId="0" borderId="24" xfId="1" applyFont="1" applyFill="1" applyBorder="1" applyAlignment="1">
      <alignment horizontal="center" vertical="center" wrapText="1"/>
    </xf>
    <xf numFmtId="0" fontId="11" fillId="0" borderId="40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13" fillId="2" borderId="44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wrapText="1"/>
    </xf>
    <xf numFmtId="0" fontId="7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>
      <selection sqref="A1:P24"/>
    </sheetView>
  </sheetViews>
  <sheetFormatPr defaultRowHeight="15"/>
  <cols>
    <col min="1" max="1" width="7.28515625" customWidth="1"/>
    <col min="2" max="2" width="28.42578125" customWidth="1"/>
    <col min="3" max="3" width="16" customWidth="1"/>
    <col min="4" max="4" width="12.140625" customWidth="1"/>
    <col min="5" max="5" width="13.7109375" customWidth="1"/>
    <col min="6" max="6" width="10.42578125" customWidth="1"/>
    <col min="7" max="7" width="9.7109375" customWidth="1"/>
    <col min="8" max="8" width="11.85546875" customWidth="1"/>
    <col min="9" max="9" width="10" customWidth="1"/>
    <col min="10" max="11" width="9.140625" customWidth="1"/>
    <col min="12" max="12" width="9.85546875" customWidth="1"/>
    <col min="13" max="13" width="11.140625" customWidth="1"/>
    <col min="14" max="14" width="17.42578125" customWidth="1"/>
    <col min="15" max="15" width="11.5703125" customWidth="1"/>
    <col min="16" max="16" width="12.85546875" customWidth="1"/>
  </cols>
  <sheetData>
    <row r="1" spans="1:16" ht="21">
      <c r="A1" s="1" t="s">
        <v>0</v>
      </c>
      <c r="B1" s="1"/>
      <c r="C1" s="1"/>
    </row>
    <row r="2" spans="1:16" ht="21">
      <c r="A2" s="2" t="s">
        <v>25</v>
      </c>
      <c r="B2" s="2"/>
      <c r="C2" s="2"/>
      <c r="D2" s="2"/>
      <c r="E2" s="2"/>
      <c r="F2" s="2"/>
      <c r="G2" s="1"/>
      <c r="H2" s="1"/>
      <c r="I2" s="3"/>
      <c r="J2" s="1"/>
      <c r="K2" s="1"/>
      <c r="L2" s="3"/>
      <c r="M2" s="1"/>
      <c r="N2" s="1"/>
      <c r="O2" s="4"/>
      <c r="P2" s="1"/>
    </row>
    <row r="3" spans="1:16" ht="21">
      <c r="A3" s="1"/>
      <c r="B3" s="1"/>
      <c r="C3" s="1"/>
      <c r="D3" s="1"/>
      <c r="E3" s="1"/>
      <c r="F3" s="1"/>
      <c r="G3" s="1" t="s">
        <v>1</v>
      </c>
      <c r="H3" s="5"/>
      <c r="I3" s="6"/>
      <c r="J3" s="5"/>
      <c r="K3" s="5"/>
      <c r="L3" s="6"/>
      <c r="M3" s="5"/>
      <c r="N3" s="2"/>
      <c r="O3" s="7"/>
      <c r="P3" s="8"/>
    </row>
    <row r="4" spans="1:16" ht="21">
      <c r="A4" s="1"/>
      <c r="B4" s="8" t="s">
        <v>2</v>
      </c>
      <c r="C4" s="1"/>
      <c r="D4" s="1"/>
      <c r="E4" s="1"/>
      <c r="F4" s="1"/>
      <c r="G4" s="1"/>
      <c r="H4" s="9"/>
      <c r="I4" s="10"/>
      <c r="J4" s="9"/>
      <c r="K4" s="9"/>
      <c r="L4" s="10"/>
      <c r="M4" s="9"/>
      <c r="N4" s="11" t="s">
        <v>3</v>
      </c>
      <c r="O4" s="12" t="s">
        <v>4</v>
      </c>
      <c r="P4" s="13" t="s">
        <v>5</v>
      </c>
    </row>
    <row r="5" spans="1:16" ht="21">
      <c r="A5" s="1"/>
      <c r="B5" s="1"/>
      <c r="C5" s="1"/>
      <c r="D5" s="14" t="s">
        <v>6</v>
      </c>
      <c r="E5" s="8"/>
      <c r="F5" s="8"/>
      <c r="G5" s="14"/>
      <c r="H5" s="15" t="s">
        <v>7</v>
      </c>
      <c r="I5" s="16"/>
      <c r="J5" s="15"/>
      <c r="K5" s="15"/>
      <c r="L5" s="16"/>
      <c r="M5" s="15"/>
      <c r="N5" s="13">
        <f>SUM(N6:N7)</f>
        <v>1</v>
      </c>
      <c r="O5" s="17">
        <f>SUM(O7)</f>
        <v>72.87</v>
      </c>
      <c r="P5" s="13">
        <f>N5*O5</f>
        <v>72.87</v>
      </c>
    </row>
    <row r="6" spans="1:16" ht="21">
      <c r="A6" s="1"/>
      <c r="B6" s="1"/>
      <c r="C6" s="1"/>
      <c r="D6" s="8"/>
      <c r="E6" s="8"/>
      <c r="F6" s="8"/>
      <c r="G6" s="8"/>
      <c r="H6" s="18" t="s">
        <v>8</v>
      </c>
      <c r="I6" s="19"/>
      <c r="J6" s="18"/>
      <c r="K6" s="18"/>
      <c r="L6" s="19"/>
      <c r="M6" s="18"/>
      <c r="N6" s="13">
        <v>0</v>
      </c>
      <c r="O6" s="17">
        <v>0</v>
      </c>
      <c r="P6" s="13">
        <f>O6*N6</f>
        <v>0</v>
      </c>
    </row>
    <row r="7" spans="1:16" ht="21">
      <c r="A7" s="20"/>
      <c r="B7" s="1"/>
      <c r="C7" s="21" t="s">
        <v>93</v>
      </c>
      <c r="D7" s="22"/>
      <c r="E7" s="22"/>
      <c r="F7" s="22"/>
      <c r="G7" s="23"/>
      <c r="H7" s="18" t="s">
        <v>9</v>
      </c>
      <c r="I7" s="19"/>
      <c r="J7" s="18"/>
      <c r="K7" s="18"/>
      <c r="L7" s="19"/>
      <c r="M7" s="18"/>
      <c r="N7" s="13">
        <v>1</v>
      </c>
      <c r="O7" s="17">
        <v>72.87</v>
      </c>
      <c r="P7" s="13">
        <f>O7*N7</f>
        <v>72.87</v>
      </c>
    </row>
    <row r="8" spans="1:16" ht="21">
      <c r="A8" s="1"/>
      <c r="B8" s="1"/>
      <c r="C8" s="1"/>
      <c r="D8" s="8"/>
      <c r="E8" s="8"/>
      <c r="F8" s="8"/>
      <c r="G8" s="22"/>
      <c r="H8" s="1"/>
      <c r="I8" s="3"/>
      <c r="J8" s="1"/>
      <c r="K8" s="1"/>
      <c r="L8" s="3"/>
      <c r="M8" s="1"/>
      <c r="N8" s="1"/>
      <c r="O8" s="24"/>
      <c r="P8" s="1"/>
    </row>
    <row r="9" spans="1:16" ht="95.25" customHeight="1">
      <c r="A9" s="25" t="s">
        <v>10</v>
      </c>
      <c r="B9" s="26" t="s">
        <v>11</v>
      </c>
      <c r="C9" s="27" t="s">
        <v>28</v>
      </c>
      <c r="D9" s="28" t="s">
        <v>27</v>
      </c>
      <c r="E9" s="28" t="s">
        <v>35</v>
      </c>
      <c r="F9" s="28" t="s">
        <v>36</v>
      </c>
      <c r="G9" s="29" t="s">
        <v>38</v>
      </c>
      <c r="H9" s="30" t="s">
        <v>7</v>
      </c>
      <c r="I9" s="31" t="s">
        <v>12</v>
      </c>
      <c r="J9" s="32"/>
      <c r="K9" s="33"/>
      <c r="L9" s="31" t="s">
        <v>13</v>
      </c>
      <c r="M9" s="32"/>
      <c r="N9" s="34" t="s">
        <v>14</v>
      </c>
      <c r="O9" s="35" t="s">
        <v>4</v>
      </c>
      <c r="P9" s="36" t="s">
        <v>5</v>
      </c>
    </row>
    <row r="10" spans="1:16" ht="31.5">
      <c r="A10" s="37">
        <v>1</v>
      </c>
      <c r="B10" s="38" t="s">
        <v>37</v>
      </c>
      <c r="C10" s="39"/>
      <c r="D10" s="39"/>
      <c r="E10" s="39"/>
      <c r="F10" s="39">
        <v>30</v>
      </c>
      <c r="G10" s="39"/>
      <c r="H10" s="40">
        <f t="shared" ref="H10:H17" si="0">SUM(C10:G10)</f>
        <v>30</v>
      </c>
      <c r="I10" s="41">
        <v>0</v>
      </c>
      <c r="J10" s="42">
        <f t="shared" ref="J10:J17" si="1">H10*I10/1000</f>
        <v>0</v>
      </c>
      <c r="K10" s="43">
        <f t="shared" ref="K10:K17" si="2">J10*O10</f>
        <v>0</v>
      </c>
      <c r="L10" s="41">
        <v>1</v>
      </c>
      <c r="M10" s="42">
        <f t="shared" ref="M10:M17" si="3">H10*L10/1000</f>
        <v>0.03</v>
      </c>
      <c r="N10" s="44">
        <f t="shared" ref="N10:N17" si="4">J10+M10</f>
        <v>0.03</v>
      </c>
      <c r="O10" s="45">
        <v>67.86</v>
      </c>
      <c r="P10" s="46">
        <f t="shared" ref="P10:P21" si="5">SUM(N10*O10)</f>
        <v>2.0358000000000001</v>
      </c>
    </row>
    <row r="11" spans="1:16" ht="31.5">
      <c r="A11" s="37">
        <v>2</v>
      </c>
      <c r="B11" s="47" t="s">
        <v>39</v>
      </c>
      <c r="C11" s="48"/>
      <c r="D11" s="48"/>
      <c r="E11" s="48"/>
      <c r="F11" s="48"/>
      <c r="G11" s="48">
        <v>1</v>
      </c>
      <c r="H11" s="40">
        <f t="shared" si="0"/>
        <v>1</v>
      </c>
      <c r="I11" s="41">
        <v>0</v>
      </c>
      <c r="J11" s="49">
        <f t="shared" si="1"/>
        <v>0</v>
      </c>
      <c r="K11" s="50">
        <f t="shared" si="2"/>
        <v>0</v>
      </c>
      <c r="L11" s="41">
        <v>1</v>
      </c>
      <c r="M11" s="49">
        <f>H11*L11</f>
        <v>1</v>
      </c>
      <c r="N11" s="51">
        <f t="shared" si="4"/>
        <v>1</v>
      </c>
      <c r="O11" s="52">
        <v>10</v>
      </c>
      <c r="P11" s="53">
        <f t="shared" si="5"/>
        <v>10</v>
      </c>
    </row>
    <row r="12" spans="1:16" ht="31.5">
      <c r="A12" s="37">
        <v>3</v>
      </c>
      <c r="B12" s="47" t="s">
        <v>29</v>
      </c>
      <c r="C12" s="48">
        <v>1</v>
      </c>
      <c r="D12" s="48"/>
      <c r="E12" s="48"/>
      <c r="F12" s="48"/>
      <c r="G12" s="48"/>
      <c r="H12" s="40">
        <f t="shared" ref="H12" si="6">SUM(C12:G12)</f>
        <v>1</v>
      </c>
      <c r="I12" s="41">
        <v>0</v>
      </c>
      <c r="J12" s="49">
        <f t="shared" si="1"/>
        <v>0</v>
      </c>
      <c r="K12" s="50">
        <f t="shared" si="2"/>
        <v>0</v>
      </c>
      <c r="L12" s="41">
        <v>1</v>
      </c>
      <c r="M12" s="49">
        <f>H12*L12</f>
        <v>1</v>
      </c>
      <c r="N12" s="51">
        <f t="shared" si="4"/>
        <v>1</v>
      </c>
      <c r="O12" s="52">
        <v>14.55</v>
      </c>
      <c r="P12" s="53">
        <f t="shared" si="5"/>
        <v>14.55</v>
      </c>
    </row>
    <row r="13" spans="1:16" ht="31.5">
      <c r="A13" s="37">
        <v>4</v>
      </c>
      <c r="B13" s="54" t="s">
        <v>17</v>
      </c>
      <c r="C13" s="39"/>
      <c r="D13" s="48">
        <v>5</v>
      </c>
      <c r="E13" s="48"/>
      <c r="F13" s="48"/>
      <c r="G13" s="48"/>
      <c r="H13" s="40">
        <f t="shared" si="0"/>
        <v>5</v>
      </c>
      <c r="I13" s="41">
        <v>0</v>
      </c>
      <c r="J13" s="49">
        <f t="shared" si="1"/>
        <v>0</v>
      </c>
      <c r="K13" s="50">
        <f t="shared" si="2"/>
        <v>0</v>
      </c>
      <c r="L13" s="41">
        <v>1</v>
      </c>
      <c r="M13" s="49">
        <f t="shared" si="3"/>
        <v>5.0000000000000001E-3</v>
      </c>
      <c r="N13" s="51">
        <f t="shared" si="4"/>
        <v>5.0000000000000001E-3</v>
      </c>
      <c r="O13" s="52">
        <v>360</v>
      </c>
      <c r="P13" s="53">
        <f t="shared" si="5"/>
        <v>1.8</v>
      </c>
    </row>
    <row r="14" spans="1:16" ht="31.5">
      <c r="A14" s="37">
        <v>5</v>
      </c>
      <c r="B14" s="54" t="s">
        <v>31</v>
      </c>
      <c r="C14" s="39">
        <v>5</v>
      </c>
      <c r="D14" s="39"/>
      <c r="E14" s="39"/>
      <c r="F14" s="39"/>
      <c r="G14" s="48"/>
      <c r="H14" s="40">
        <f t="shared" si="0"/>
        <v>5</v>
      </c>
      <c r="I14" s="41">
        <v>0</v>
      </c>
      <c r="J14" s="49">
        <f t="shared" si="1"/>
        <v>0</v>
      </c>
      <c r="K14" s="50">
        <f t="shared" si="2"/>
        <v>0</v>
      </c>
      <c r="L14" s="41">
        <v>1</v>
      </c>
      <c r="M14" s="49">
        <f t="shared" si="3"/>
        <v>5.0000000000000001E-3</v>
      </c>
      <c r="N14" s="51">
        <f t="shared" si="4"/>
        <v>5.0000000000000001E-3</v>
      </c>
      <c r="O14" s="52">
        <v>36</v>
      </c>
      <c r="P14" s="53">
        <f t="shared" si="5"/>
        <v>0.18</v>
      </c>
    </row>
    <row r="15" spans="1:16" ht="31.5">
      <c r="A15" s="37">
        <v>6</v>
      </c>
      <c r="B15" s="48" t="s">
        <v>30</v>
      </c>
      <c r="C15" s="39">
        <v>5</v>
      </c>
      <c r="D15" s="48"/>
      <c r="E15" s="48"/>
      <c r="F15" s="48"/>
      <c r="G15" s="48"/>
      <c r="H15" s="40">
        <f t="shared" si="0"/>
        <v>5</v>
      </c>
      <c r="I15" s="41">
        <v>0</v>
      </c>
      <c r="J15" s="49">
        <f t="shared" si="1"/>
        <v>0</v>
      </c>
      <c r="K15" s="50">
        <f t="shared" si="2"/>
        <v>0</v>
      </c>
      <c r="L15" s="41">
        <v>1</v>
      </c>
      <c r="M15" s="49">
        <f t="shared" si="3"/>
        <v>5.0000000000000001E-3</v>
      </c>
      <c r="N15" s="51">
        <f t="shared" si="4"/>
        <v>5.0000000000000001E-3</v>
      </c>
      <c r="O15" s="52">
        <v>130</v>
      </c>
      <c r="P15" s="53">
        <f t="shared" si="5"/>
        <v>0.65</v>
      </c>
    </row>
    <row r="16" spans="1:16" ht="31.5">
      <c r="A16" s="37">
        <v>7</v>
      </c>
      <c r="B16" s="48" t="s">
        <v>33</v>
      </c>
      <c r="C16" s="39">
        <v>3</v>
      </c>
      <c r="D16" s="48"/>
      <c r="E16" s="48"/>
      <c r="F16" s="48"/>
      <c r="G16" s="48"/>
      <c r="H16" s="40">
        <f t="shared" ref="H16" si="7">SUM(C16:G16)</f>
        <v>3</v>
      </c>
      <c r="I16" s="41">
        <v>0</v>
      </c>
      <c r="J16" s="49">
        <f t="shared" ref="J16" si="8">H16*I16/1000</f>
        <v>0</v>
      </c>
      <c r="K16" s="50">
        <f t="shared" ref="K16" si="9">J16*O16</f>
        <v>0</v>
      </c>
      <c r="L16" s="41">
        <v>1</v>
      </c>
      <c r="M16" s="49">
        <f t="shared" ref="M16" si="10">H16*L16/1000</f>
        <v>3.0000000000000001E-3</v>
      </c>
      <c r="N16" s="51">
        <f t="shared" ref="N16" si="11">J16+M16</f>
        <v>3.0000000000000001E-3</v>
      </c>
      <c r="O16" s="52">
        <v>30</v>
      </c>
      <c r="P16" s="53">
        <f t="shared" ref="P16" si="12">SUM(N16*O16)</f>
        <v>0.09</v>
      </c>
    </row>
    <row r="17" spans="1:16" ht="31.5">
      <c r="A17" s="37">
        <v>8</v>
      </c>
      <c r="B17" s="54" t="s">
        <v>19</v>
      </c>
      <c r="C17" s="39"/>
      <c r="D17" s="48"/>
      <c r="E17" s="48">
        <v>15</v>
      </c>
      <c r="F17" s="48"/>
      <c r="G17" s="48"/>
      <c r="H17" s="40">
        <f t="shared" si="0"/>
        <v>15</v>
      </c>
      <c r="I17" s="41">
        <v>0</v>
      </c>
      <c r="J17" s="49">
        <f t="shared" si="1"/>
        <v>0</v>
      </c>
      <c r="K17" s="50">
        <f t="shared" si="2"/>
        <v>0</v>
      </c>
      <c r="L17" s="41">
        <v>1</v>
      </c>
      <c r="M17" s="49">
        <f t="shared" si="3"/>
        <v>1.4999999999999999E-2</v>
      </c>
      <c r="N17" s="51">
        <f t="shared" si="4"/>
        <v>1.4999999999999999E-2</v>
      </c>
      <c r="O17" s="52">
        <v>64.67</v>
      </c>
      <c r="P17" s="53">
        <f t="shared" si="5"/>
        <v>0.97004999999999997</v>
      </c>
    </row>
    <row r="18" spans="1:16" ht="31.5">
      <c r="A18" s="37">
        <v>9</v>
      </c>
      <c r="B18" s="54" t="s">
        <v>32</v>
      </c>
      <c r="C18" s="39">
        <v>5</v>
      </c>
      <c r="D18" s="48"/>
      <c r="E18" s="48"/>
      <c r="F18" s="48"/>
      <c r="G18" s="48"/>
      <c r="H18" s="40">
        <f t="shared" ref="H18" si="13">SUM(C18:G18)</f>
        <v>5</v>
      </c>
      <c r="I18" s="41">
        <v>0</v>
      </c>
      <c r="J18" s="49">
        <f>H18*I18/1000</f>
        <v>0</v>
      </c>
      <c r="K18" s="50">
        <f>J18*O18/1000</f>
        <v>0</v>
      </c>
      <c r="L18" s="41">
        <v>1</v>
      </c>
      <c r="M18" s="49">
        <f>H18*L18/1000</f>
        <v>5.0000000000000001E-3</v>
      </c>
      <c r="N18" s="51">
        <f>J18+M18</f>
        <v>5.0000000000000001E-3</v>
      </c>
      <c r="O18" s="52">
        <v>36</v>
      </c>
      <c r="P18" s="53">
        <f t="shared" si="5"/>
        <v>0.18</v>
      </c>
    </row>
    <row r="19" spans="1:16" ht="31.5">
      <c r="A19" s="37">
        <v>10</v>
      </c>
      <c r="B19" s="54" t="s">
        <v>34</v>
      </c>
      <c r="C19" s="39"/>
      <c r="D19" s="48">
        <v>54</v>
      </c>
      <c r="E19" s="48"/>
      <c r="F19" s="48"/>
      <c r="G19" s="48"/>
      <c r="H19" s="40">
        <f t="shared" ref="H19" si="14">SUM(C19:G19)</f>
        <v>54</v>
      </c>
      <c r="I19" s="41">
        <v>0</v>
      </c>
      <c r="J19" s="49">
        <f>H19*I19/1000</f>
        <v>0</v>
      </c>
      <c r="K19" s="50">
        <f>J19*O19/1000</f>
        <v>0</v>
      </c>
      <c r="L19" s="41">
        <v>1</v>
      </c>
      <c r="M19" s="49">
        <f>H19*L19/1000</f>
        <v>5.3999999999999999E-2</v>
      </c>
      <c r="N19" s="51">
        <f>J19+M19</f>
        <v>5.3999999999999999E-2</v>
      </c>
      <c r="O19" s="52">
        <v>80.89</v>
      </c>
      <c r="P19" s="53">
        <f t="shared" ref="P19" si="15">SUM(N19*O19)</f>
        <v>4.3680599999999998</v>
      </c>
    </row>
    <row r="20" spans="1:16" ht="31.5">
      <c r="A20" s="37">
        <v>11</v>
      </c>
      <c r="B20" s="54" t="s">
        <v>21</v>
      </c>
      <c r="C20" s="48">
        <v>1</v>
      </c>
      <c r="D20" s="39">
        <v>1</v>
      </c>
      <c r="E20" s="39"/>
      <c r="F20" s="39"/>
      <c r="G20" s="39"/>
      <c r="H20" s="40">
        <f t="shared" ref="H20:H21" si="16">SUM(C20:G20)</f>
        <v>2</v>
      </c>
      <c r="I20" s="41">
        <v>0</v>
      </c>
      <c r="J20" s="49">
        <f t="shared" ref="J20:J21" si="17">H20*I20/1000</f>
        <v>0</v>
      </c>
      <c r="K20" s="50">
        <f t="shared" ref="K20:K21" si="18">J20*O20</f>
        <v>0</v>
      </c>
      <c r="L20" s="41">
        <v>1</v>
      </c>
      <c r="M20" s="49">
        <f t="shared" ref="M20:M21" si="19">H20*L20/1000</f>
        <v>2E-3</v>
      </c>
      <c r="N20" s="51">
        <f t="shared" ref="N20:N21" si="20">J20+M20</f>
        <v>2E-3</v>
      </c>
      <c r="O20" s="52">
        <v>13.76</v>
      </c>
      <c r="P20" s="53">
        <f t="shared" si="5"/>
        <v>2.7519999999999999E-2</v>
      </c>
    </row>
    <row r="21" spans="1:16" ht="31.5">
      <c r="A21" s="37">
        <v>12</v>
      </c>
      <c r="B21" s="54" t="s">
        <v>22</v>
      </c>
      <c r="C21" s="39"/>
      <c r="D21" s="39"/>
      <c r="E21" s="39">
        <v>1</v>
      </c>
      <c r="F21" s="39"/>
      <c r="G21" s="48"/>
      <c r="H21" s="40">
        <f t="shared" si="16"/>
        <v>1</v>
      </c>
      <c r="I21" s="41">
        <v>0</v>
      </c>
      <c r="J21" s="49">
        <f t="shared" si="17"/>
        <v>0</v>
      </c>
      <c r="K21" s="50">
        <f t="shared" si="18"/>
        <v>0</v>
      </c>
      <c r="L21" s="41">
        <v>1</v>
      </c>
      <c r="M21" s="49">
        <f t="shared" si="19"/>
        <v>1E-3</v>
      </c>
      <c r="N21" s="51">
        <f t="shared" si="20"/>
        <v>1E-3</v>
      </c>
      <c r="O21" s="52">
        <v>369.52</v>
      </c>
      <c r="P21" s="53">
        <f t="shared" si="5"/>
        <v>0.36952000000000002</v>
      </c>
    </row>
    <row r="22" spans="1:16" ht="21">
      <c r="A22" s="55"/>
      <c r="B22" s="56"/>
      <c r="C22" s="55"/>
      <c r="D22" s="57"/>
      <c r="E22" s="57"/>
      <c r="F22" s="57"/>
      <c r="G22" s="57"/>
      <c r="H22" s="55"/>
      <c r="I22" s="58"/>
      <c r="J22" s="55"/>
      <c r="K22" s="58">
        <f>SUM(K10:K21)</f>
        <v>0</v>
      </c>
      <c r="L22" s="58"/>
      <c r="M22" s="55"/>
      <c r="N22" s="59"/>
      <c r="O22" s="60" t="s">
        <v>23</v>
      </c>
      <c r="P22" s="52">
        <f>SUM(P10:P21)</f>
        <v>35.220950000000002</v>
      </c>
    </row>
    <row r="23" spans="1:16" ht="21">
      <c r="A23" s="1"/>
      <c r="B23" s="1"/>
      <c r="C23" s="1"/>
      <c r="D23" s="1"/>
      <c r="E23" s="1"/>
      <c r="F23" s="1"/>
      <c r="G23" s="1"/>
      <c r="H23" s="1"/>
      <c r="I23" s="3"/>
      <c r="J23" s="1"/>
      <c r="K23" s="1"/>
      <c r="L23" s="3"/>
      <c r="M23" s="1"/>
      <c r="N23" s="61">
        <f>P5/P22-100%</f>
        <v>1.0689390831309207</v>
      </c>
      <c r="O23" s="4"/>
      <c r="P23" s="1"/>
    </row>
    <row r="24" spans="1:16" ht="21">
      <c r="A24" s="62"/>
      <c r="B24" s="63" t="s">
        <v>26</v>
      </c>
      <c r="C24" s="1"/>
      <c r="D24" s="2"/>
      <c r="E24" s="2"/>
      <c r="F24" s="2"/>
      <c r="G24" s="2"/>
      <c r="H24" s="2" t="s">
        <v>24</v>
      </c>
      <c r="I24" s="62"/>
      <c r="J24" s="62"/>
      <c r="K24" s="62"/>
      <c r="L24" s="62"/>
      <c r="M24" s="62"/>
      <c r="N24" s="62"/>
      <c r="O24" s="62"/>
      <c r="P24" s="62"/>
    </row>
  </sheetData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sqref="A1:O25"/>
    </sheetView>
  </sheetViews>
  <sheetFormatPr defaultRowHeight="15"/>
  <cols>
    <col min="1" max="1" width="7" customWidth="1"/>
    <col min="2" max="2" width="28.7109375" customWidth="1"/>
    <col min="3" max="3" width="13.7109375" customWidth="1"/>
    <col min="4" max="4" width="12.7109375" customWidth="1"/>
    <col min="5" max="5" width="14.28515625" customWidth="1"/>
    <col min="6" max="10" width="9.140625" customWidth="1"/>
    <col min="11" max="11" width="9.85546875" customWidth="1"/>
    <col min="12" max="12" width="13" customWidth="1"/>
    <col min="13" max="13" width="16.28515625" customWidth="1"/>
    <col min="14" max="14" width="11.140625" customWidth="1"/>
    <col min="15" max="15" width="13.28515625" customWidth="1"/>
  </cols>
  <sheetData>
    <row r="1" spans="1:15" ht="21">
      <c r="A1" s="1" t="s">
        <v>0</v>
      </c>
      <c r="B1" s="1"/>
      <c r="C1" s="1"/>
    </row>
    <row r="2" spans="1:15" ht="21">
      <c r="A2" s="2" t="s">
        <v>25</v>
      </c>
      <c r="B2" s="2"/>
      <c r="C2" s="2"/>
      <c r="D2" s="2"/>
      <c r="E2" s="2"/>
      <c r="F2" s="2"/>
      <c r="G2" s="1"/>
      <c r="H2" s="3"/>
      <c r="I2" s="1"/>
      <c r="J2" s="1"/>
      <c r="K2" s="3"/>
      <c r="L2" s="1"/>
      <c r="M2" s="1"/>
      <c r="N2" s="4"/>
      <c r="O2" s="1"/>
    </row>
    <row r="3" spans="1:15" ht="21">
      <c r="A3" s="1"/>
      <c r="B3" s="1"/>
      <c r="C3" s="1"/>
      <c r="D3" s="1"/>
      <c r="E3" s="1"/>
      <c r="F3" s="1"/>
      <c r="G3" s="5"/>
      <c r="H3" s="6"/>
      <c r="I3" s="5"/>
      <c r="J3" s="5"/>
      <c r="K3" s="6"/>
      <c r="L3" s="5"/>
      <c r="M3" s="2"/>
      <c r="N3" s="7"/>
      <c r="O3" s="8"/>
    </row>
    <row r="4" spans="1:15" ht="21">
      <c r="A4" s="1"/>
      <c r="B4" s="8" t="s">
        <v>94</v>
      </c>
      <c r="C4" s="1" t="s">
        <v>1</v>
      </c>
      <c r="D4" s="1"/>
      <c r="E4" s="1"/>
      <c r="F4" s="1"/>
      <c r="G4" s="9"/>
      <c r="H4" s="10"/>
      <c r="I4" s="9"/>
      <c r="J4" s="9"/>
      <c r="K4" s="10"/>
      <c r="L4" s="9"/>
      <c r="M4" s="11" t="s">
        <v>3</v>
      </c>
      <c r="N4" s="12" t="s">
        <v>4</v>
      </c>
      <c r="O4" s="13" t="s">
        <v>5</v>
      </c>
    </row>
    <row r="5" spans="1:15" ht="21">
      <c r="A5" s="1"/>
      <c r="B5" s="1"/>
      <c r="C5" s="1"/>
      <c r="D5" s="14" t="s">
        <v>42</v>
      </c>
      <c r="E5" s="8"/>
      <c r="F5" s="8"/>
      <c r="G5" s="15" t="s">
        <v>7</v>
      </c>
      <c r="H5" s="16"/>
      <c r="I5" s="15"/>
      <c r="J5" s="15"/>
      <c r="K5" s="16"/>
      <c r="L5" s="15"/>
      <c r="M5" s="13">
        <f>SUM(M6:M7)</f>
        <v>1</v>
      </c>
      <c r="N5" s="17">
        <f>SUM(N7)</f>
        <v>62.22</v>
      </c>
      <c r="O5" s="13">
        <f>M5*N5</f>
        <v>62.22</v>
      </c>
    </row>
    <row r="6" spans="1:15" ht="21">
      <c r="A6" s="1"/>
      <c r="B6" s="1"/>
      <c r="C6" s="1"/>
      <c r="D6" s="8"/>
      <c r="E6" s="8"/>
      <c r="F6" s="8"/>
      <c r="G6" s="18" t="s">
        <v>8</v>
      </c>
      <c r="H6" s="19"/>
      <c r="I6" s="18"/>
      <c r="J6" s="18"/>
      <c r="K6" s="19"/>
      <c r="L6" s="18"/>
      <c r="M6" s="13">
        <v>0</v>
      </c>
      <c r="N6" s="17">
        <v>0</v>
      </c>
      <c r="O6" s="13">
        <f>N6*M6</f>
        <v>0</v>
      </c>
    </row>
    <row r="7" spans="1:15" ht="21">
      <c r="A7" s="20"/>
      <c r="B7" s="1"/>
      <c r="C7" s="21" t="s">
        <v>93</v>
      </c>
      <c r="D7" s="22"/>
      <c r="E7" s="22"/>
      <c r="F7" s="22"/>
      <c r="G7" s="18" t="s">
        <v>9</v>
      </c>
      <c r="H7" s="19"/>
      <c r="I7" s="18"/>
      <c r="J7" s="18"/>
      <c r="K7" s="19"/>
      <c r="L7" s="18"/>
      <c r="M7" s="13">
        <v>1</v>
      </c>
      <c r="N7" s="17">
        <v>62.22</v>
      </c>
      <c r="O7" s="13">
        <f>N7*M7</f>
        <v>62.22</v>
      </c>
    </row>
    <row r="8" spans="1:15" ht="21">
      <c r="A8" s="1"/>
      <c r="B8" s="1"/>
      <c r="C8" s="1"/>
      <c r="D8" s="8"/>
      <c r="E8" s="8"/>
      <c r="F8" s="8"/>
      <c r="G8" s="1"/>
      <c r="H8" s="3"/>
      <c r="I8" s="1"/>
      <c r="J8" s="1"/>
      <c r="K8" s="3"/>
      <c r="L8" s="1"/>
      <c r="M8" s="1"/>
      <c r="N8" s="24"/>
      <c r="O8" s="1"/>
    </row>
    <row r="9" spans="1:15" ht="114.75" customHeight="1">
      <c r="A9" s="25" t="s">
        <v>10</v>
      </c>
      <c r="B9" s="26" t="s">
        <v>11</v>
      </c>
      <c r="C9" s="27" t="s">
        <v>28</v>
      </c>
      <c r="D9" s="28" t="s">
        <v>27</v>
      </c>
      <c r="E9" s="28" t="s">
        <v>41</v>
      </c>
      <c r="F9" s="28" t="s">
        <v>36</v>
      </c>
      <c r="G9" s="30" t="s">
        <v>7</v>
      </c>
      <c r="H9" s="31" t="s">
        <v>12</v>
      </c>
      <c r="I9" s="32"/>
      <c r="J9" s="33"/>
      <c r="K9" s="31" t="s">
        <v>13</v>
      </c>
      <c r="L9" s="32"/>
      <c r="M9" s="34" t="s">
        <v>14</v>
      </c>
      <c r="N9" s="35" t="s">
        <v>4</v>
      </c>
      <c r="O9" s="36" t="s">
        <v>5</v>
      </c>
    </row>
    <row r="10" spans="1:15" ht="31.5">
      <c r="A10" s="37">
        <v>1</v>
      </c>
      <c r="B10" s="38" t="s">
        <v>37</v>
      </c>
      <c r="C10" s="39"/>
      <c r="D10" s="39"/>
      <c r="E10" s="39"/>
      <c r="F10" s="39">
        <v>30</v>
      </c>
      <c r="G10" s="40">
        <f t="shared" ref="G10:G21" si="0">SUM(C10:F10)</f>
        <v>30</v>
      </c>
      <c r="H10" s="41">
        <v>0</v>
      </c>
      <c r="I10" s="42">
        <f t="shared" ref="I10:I17" si="1">G10*H10/1000</f>
        <v>0</v>
      </c>
      <c r="J10" s="43">
        <f t="shared" ref="J10:J17" si="2">I10*N10</f>
        <v>0</v>
      </c>
      <c r="K10" s="41">
        <v>1</v>
      </c>
      <c r="L10" s="42">
        <f t="shared" ref="L10:L17" si="3">G10*K10/1000</f>
        <v>0.03</v>
      </c>
      <c r="M10" s="44">
        <f t="shared" ref="M10:M17" si="4">I10+L10</f>
        <v>0.03</v>
      </c>
      <c r="N10" s="45">
        <v>67.86</v>
      </c>
      <c r="O10" s="46">
        <f t="shared" ref="O10:O21" si="5">SUM(M10*N10)</f>
        <v>2.0358000000000001</v>
      </c>
    </row>
    <row r="11" spans="1:15" ht="31.5">
      <c r="A11" s="37">
        <v>2</v>
      </c>
      <c r="B11" s="47" t="s">
        <v>40</v>
      </c>
      <c r="C11" s="48"/>
      <c r="D11" s="48"/>
      <c r="E11" s="48">
        <v>7</v>
      </c>
      <c r="F11" s="48"/>
      <c r="G11" s="40">
        <f t="shared" si="0"/>
        <v>7</v>
      </c>
      <c r="H11" s="41">
        <v>0</v>
      </c>
      <c r="I11" s="49">
        <f t="shared" si="1"/>
        <v>0</v>
      </c>
      <c r="J11" s="50">
        <f t="shared" si="2"/>
        <v>0</v>
      </c>
      <c r="K11" s="41">
        <v>1</v>
      </c>
      <c r="L11" s="49">
        <f>G11*K11/1000</f>
        <v>7.0000000000000001E-3</v>
      </c>
      <c r="M11" s="51">
        <f t="shared" si="4"/>
        <v>7.0000000000000001E-3</v>
      </c>
      <c r="N11" s="52">
        <v>150</v>
      </c>
      <c r="O11" s="53">
        <f t="shared" si="5"/>
        <v>1.05</v>
      </c>
    </row>
    <row r="12" spans="1:15" ht="31.5">
      <c r="A12" s="37">
        <v>3</v>
      </c>
      <c r="B12" s="47" t="s">
        <v>29</v>
      </c>
      <c r="C12" s="48">
        <v>1</v>
      </c>
      <c r="D12" s="48"/>
      <c r="E12" s="48"/>
      <c r="F12" s="48"/>
      <c r="G12" s="40">
        <f t="shared" si="0"/>
        <v>1</v>
      </c>
      <c r="H12" s="41">
        <v>0</v>
      </c>
      <c r="I12" s="49">
        <f t="shared" si="1"/>
        <v>0</v>
      </c>
      <c r="J12" s="50">
        <f t="shared" si="2"/>
        <v>0</v>
      </c>
      <c r="K12" s="41">
        <v>1</v>
      </c>
      <c r="L12" s="49">
        <f>G12*K12</f>
        <v>1</v>
      </c>
      <c r="M12" s="51">
        <f t="shared" si="4"/>
        <v>1</v>
      </c>
      <c r="N12" s="52">
        <v>14.55</v>
      </c>
      <c r="O12" s="53">
        <f t="shared" si="5"/>
        <v>14.55</v>
      </c>
    </row>
    <row r="13" spans="1:15" ht="31.5">
      <c r="A13" s="37">
        <v>4</v>
      </c>
      <c r="B13" s="54" t="s">
        <v>17</v>
      </c>
      <c r="C13" s="39"/>
      <c r="D13" s="48">
        <v>7</v>
      </c>
      <c r="E13" s="48"/>
      <c r="F13" s="48"/>
      <c r="G13" s="40">
        <f t="shared" si="0"/>
        <v>7</v>
      </c>
      <c r="H13" s="41">
        <v>0</v>
      </c>
      <c r="I13" s="49">
        <f t="shared" si="1"/>
        <v>0</v>
      </c>
      <c r="J13" s="50">
        <f t="shared" si="2"/>
        <v>0</v>
      </c>
      <c r="K13" s="41">
        <v>1</v>
      </c>
      <c r="L13" s="49">
        <f t="shared" si="3"/>
        <v>7.0000000000000001E-3</v>
      </c>
      <c r="M13" s="51">
        <f t="shared" si="4"/>
        <v>7.0000000000000001E-3</v>
      </c>
      <c r="N13" s="52">
        <v>360</v>
      </c>
      <c r="O13" s="53">
        <f t="shared" si="5"/>
        <v>2.52</v>
      </c>
    </row>
    <row r="14" spans="1:15" ht="31.5">
      <c r="A14" s="37">
        <v>5</v>
      </c>
      <c r="B14" s="54" t="s">
        <v>31</v>
      </c>
      <c r="C14" s="39">
        <v>10</v>
      </c>
      <c r="D14" s="39"/>
      <c r="E14" s="39"/>
      <c r="F14" s="39"/>
      <c r="G14" s="40">
        <f t="shared" si="0"/>
        <v>10</v>
      </c>
      <c r="H14" s="41">
        <v>0</v>
      </c>
      <c r="I14" s="49">
        <f t="shared" si="1"/>
        <v>0</v>
      </c>
      <c r="J14" s="50">
        <f t="shared" si="2"/>
        <v>0</v>
      </c>
      <c r="K14" s="41">
        <v>1</v>
      </c>
      <c r="L14" s="49">
        <f t="shared" si="3"/>
        <v>0.01</v>
      </c>
      <c r="M14" s="51">
        <f t="shared" si="4"/>
        <v>0.01</v>
      </c>
      <c r="N14" s="52">
        <v>36</v>
      </c>
      <c r="O14" s="53">
        <f t="shared" si="5"/>
        <v>0.36</v>
      </c>
    </row>
    <row r="15" spans="1:15" ht="31.5">
      <c r="A15" s="37">
        <v>6</v>
      </c>
      <c r="B15" s="48" t="s">
        <v>30</v>
      </c>
      <c r="C15" s="39">
        <v>5</v>
      </c>
      <c r="D15" s="48"/>
      <c r="E15" s="48"/>
      <c r="F15" s="48"/>
      <c r="G15" s="40">
        <f t="shared" si="0"/>
        <v>5</v>
      </c>
      <c r="H15" s="41">
        <v>0</v>
      </c>
      <c r="I15" s="49">
        <f t="shared" si="1"/>
        <v>0</v>
      </c>
      <c r="J15" s="50">
        <f t="shared" si="2"/>
        <v>0</v>
      </c>
      <c r="K15" s="41">
        <v>1</v>
      </c>
      <c r="L15" s="49">
        <f t="shared" si="3"/>
        <v>5.0000000000000001E-3</v>
      </c>
      <c r="M15" s="51">
        <f t="shared" si="4"/>
        <v>5.0000000000000001E-3</v>
      </c>
      <c r="N15" s="52">
        <v>130</v>
      </c>
      <c r="O15" s="53">
        <f t="shared" si="5"/>
        <v>0.65</v>
      </c>
    </row>
    <row r="16" spans="1:15" ht="31.5">
      <c r="A16" s="37">
        <v>7</v>
      </c>
      <c r="B16" s="48" t="s">
        <v>33</v>
      </c>
      <c r="C16" s="39">
        <v>3</v>
      </c>
      <c r="D16" s="48"/>
      <c r="E16" s="48"/>
      <c r="F16" s="48"/>
      <c r="G16" s="40">
        <f t="shared" si="0"/>
        <v>3</v>
      </c>
      <c r="H16" s="41">
        <v>0</v>
      </c>
      <c r="I16" s="49">
        <f t="shared" si="1"/>
        <v>0</v>
      </c>
      <c r="J16" s="50">
        <f t="shared" si="2"/>
        <v>0</v>
      </c>
      <c r="K16" s="41">
        <v>1</v>
      </c>
      <c r="L16" s="49">
        <f t="shared" si="3"/>
        <v>3.0000000000000001E-3</v>
      </c>
      <c r="M16" s="51">
        <f t="shared" si="4"/>
        <v>3.0000000000000001E-3</v>
      </c>
      <c r="N16" s="52">
        <v>30</v>
      </c>
      <c r="O16" s="53">
        <f t="shared" si="5"/>
        <v>0.09</v>
      </c>
    </row>
    <row r="17" spans="1:15" ht="31.5">
      <c r="A17" s="37">
        <v>8</v>
      </c>
      <c r="B17" s="54" t="s">
        <v>19</v>
      </c>
      <c r="C17" s="39"/>
      <c r="D17" s="48"/>
      <c r="E17" s="48">
        <v>15</v>
      </c>
      <c r="F17" s="48"/>
      <c r="G17" s="40">
        <f t="shared" si="0"/>
        <v>15</v>
      </c>
      <c r="H17" s="41">
        <v>0</v>
      </c>
      <c r="I17" s="49">
        <f t="shared" si="1"/>
        <v>0</v>
      </c>
      <c r="J17" s="50">
        <f t="shared" si="2"/>
        <v>0</v>
      </c>
      <c r="K17" s="41">
        <v>1</v>
      </c>
      <c r="L17" s="49">
        <f t="shared" si="3"/>
        <v>1.4999999999999999E-2</v>
      </c>
      <c r="M17" s="51">
        <f t="shared" si="4"/>
        <v>1.4999999999999999E-2</v>
      </c>
      <c r="N17" s="52">
        <v>64.67</v>
      </c>
      <c r="O17" s="53">
        <f t="shared" si="5"/>
        <v>0.97004999999999997</v>
      </c>
    </row>
    <row r="18" spans="1:15" ht="31.5">
      <c r="A18" s="37">
        <v>9</v>
      </c>
      <c r="B18" s="54" t="s">
        <v>32</v>
      </c>
      <c r="C18" s="39">
        <v>10</v>
      </c>
      <c r="D18" s="48"/>
      <c r="E18" s="48"/>
      <c r="F18" s="48"/>
      <c r="G18" s="40">
        <f t="shared" si="0"/>
        <v>10</v>
      </c>
      <c r="H18" s="41">
        <v>0</v>
      </c>
      <c r="I18" s="49">
        <f>G18*H18/1000</f>
        <v>0</v>
      </c>
      <c r="J18" s="50">
        <f>I18*N18/1000</f>
        <v>0</v>
      </c>
      <c r="K18" s="41">
        <v>1</v>
      </c>
      <c r="L18" s="49">
        <f>G18*K18/1000</f>
        <v>0.01</v>
      </c>
      <c r="M18" s="51">
        <f>I18+L18</f>
        <v>0.01</v>
      </c>
      <c r="N18" s="52">
        <v>36</v>
      </c>
      <c r="O18" s="53">
        <f t="shared" si="5"/>
        <v>0.36</v>
      </c>
    </row>
    <row r="19" spans="1:15" ht="31.5">
      <c r="A19" s="37">
        <v>10</v>
      </c>
      <c r="B19" s="54" t="s">
        <v>34</v>
      </c>
      <c r="C19" s="39"/>
      <c r="D19" s="48">
        <v>54</v>
      </c>
      <c r="E19" s="48"/>
      <c r="F19" s="48"/>
      <c r="G19" s="40">
        <f t="shared" si="0"/>
        <v>54</v>
      </c>
      <c r="H19" s="41">
        <v>0</v>
      </c>
      <c r="I19" s="49">
        <f>G19*H19/1000</f>
        <v>0</v>
      </c>
      <c r="J19" s="50">
        <f>I19*N19/1000</f>
        <v>0</v>
      </c>
      <c r="K19" s="41">
        <v>1</v>
      </c>
      <c r="L19" s="49">
        <f>G19*K19/1000</f>
        <v>5.3999999999999999E-2</v>
      </c>
      <c r="M19" s="51">
        <f>I19+L19</f>
        <v>5.3999999999999999E-2</v>
      </c>
      <c r="N19" s="52">
        <v>80.89</v>
      </c>
      <c r="O19" s="53">
        <f t="shared" si="5"/>
        <v>4.3680599999999998</v>
      </c>
    </row>
    <row r="20" spans="1:15" ht="31.5">
      <c r="A20" s="37">
        <v>11</v>
      </c>
      <c r="B20" s="54" t="s">
        <v>21</v>
      </c>
      <c r="C20" s="48">
        <v>1</v>
      </c>
      <c r="D20" s="39">
        <v>1</v>
      </c>
      <c r="E20" s="39"/>
      <c r="F20" s="39"/>
      <c r="G20" s="40">
        <f t="shared" si="0"/>
        <v>2</v>
      </c>
      <c r="H20" s="41">
        <v>0</v>
      </c>
      <c r="I20" s="49">
        <f t="shared" ref="I20:I21" si="6">G20*H20/1000</f>
        <v>0</v>
      </c>
      <c r="J20" s="50">
        <f t="shared" ref="J20:J21" si="7">I20*N20</f>
        <v>0</v>
      </c>
      <c r="K20" s="41">
        <v>1</v>
      </c>
      <c r="L20" s="49">
        <f t="shared" ref="L20:L21" si="8">G20*K20/1000</f>
        <v>2E-3</v>
      </c>
      <c r="M20" s="51">
        <f t="shared" ref="M20:M21" si="9">I20+L20</f>
        <v>2E-3</v>
      </c>
      <c r="N20" s="52">
        <v>13.76</v>
      </c>
      <c r="O20" s="53">
        <f t="shared" si="5"/>
        <v>2.7519999999999999E-2</v>
      </c>
    </row>
    <row r="21" spans="1:15" ht="31.5">
      <c r="A21" s="37">
        <v>12</v>
      </c>
      <c r="B21" s="54" t="s">
        <v>22</v>
      </c>
      <c r="C21" s="39"/>
      <c r="D21" s="39"/>
      <c r="E21" s="39">
        <v>1</v>
      </c>
      <c r="F21" s="39"/>
      <c r="G21" s="40">
        <f t="shared" si="0"/>
        <v>1</v>
      </c>
      <c r="H21" s="41">
        <v>0</v>
      </c>
      <c r="I21" s="49">
        <f t="shared" si="6"/>
        <v>0</v>
      </c>
      <c r="J21" s="50">
        <f t="shared" si="7"/>
        <v>0</v>
      </c>
      <c r="K21" s="41">
        <v>1</v>
      </c>
      <c r="L21" s="49">
        <f t="shared" si="8"/>
        <v>1E-3</v>
      </c>
      <c r="M21" s="51">
        <f t="shared" si="9"/>
        <v>1E-3</v>
      </c>
      <c r="N21" s="52">
        <v>369.52</v>
      </c>
      <c r="O21" s="53">
        <f t="shared" si="5"/>
        <v>0.36952000000000002</v>
      </c>
    </row>
    <row r="22" spans="1:15" ht="21">
      <c r="A22" s="55"/>
      <c r="B22" s="56"/>
      <c r="C22" s="55"/>
      <c r="D22" s="57"/>
      <c r="E22" s="57"/>
      <c r="F22" s="57"/>
      <c r="G22" s="55"/>
      <c r="H22" s="58"/>
      <c r="I22" s="55"/>
      <c r="J22" s="58">
        <f>SUM(J10:J21)</f>
        <v>0</v>
      </c>
      <c r="K22" s="58"/>
      <c r="L22" s="55"/>
      <c r="M22" s="59"/>
      <c r="N22" s="60" t="s">
        <v>23</v>
      </c>
      <c r="O22" s="52">
        <f>SUM(O10:O21)</f>
        <v>27.350949999999997</v>
      </c>
    </row>
    <row r="23" spans="1:15" ht="21">
      <c r="A23" s="1"/>
      <c r="B23" s="1"/>
      <c r="C23" s="1"/>
      <c r="D23" s="1"/>
      <c r="E23" s="1"/>
      <c r="F23" s="1"/>
      <c r="G23" s="1"/>
      <c r="H23" s="3"/>
      <c r="I23" s="1"/>
      <c r="J23" s="1"/>
      <c r="K23" s="3"/>
      <c r="L23" s="1"/>
      <c r="M23" s="61">
        <f>O5/O22-100%</f>
        <v>1.274875278555224</v>
      </c>
      <c r="N23" s="4"/>
      <c r="O23" s="1"/>
    </row>
    <row r="24" spans="1:15" ht="21">
      <c r="A24" s="62"/>
      <c r="B24" s="63" t="s">
        <v>26</v>
      </c>
      <c r="C24" s="1"/>
      <c r="D24" s="2"/>
      <c r="E24" s="2"/>
      <c r="F24" s="2"/>
      <c r="G24" s="2" t="s">
        <v>24</v>
      </c>
      <c r="H24" s="62"/>
      <c r="I24" s="62"/>
      <c r="J24" s="62"/>
      <c r="K24" s="62"/>
      <c r="L24" s="62"/>
      <c r="M24" s="62"/>
      <c r="N24" s="62"/>
      <c r="O24" s="62"/>
    </row>
  </sheetData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sqref="A1:J29"/>
    </sheetView>
  </sheetViews>
  <sheetFormatPr defaultRowHeight="15"/>
  <cols>
    <col min="1" max="1" width="6.7109375" customWidth="1"/>
    <col min="2" max="2" width="27" customWidth="1"/>
    <col min="3" max="3" width="18.7109375" customWidth="1"/>
    <col min="4" max="4" width="18.140625" customWidth="1"/>
    <col min="5" max="5" width="14.85546875" customWidth="1"/>
    <col min="6" max="6" width="12.42578125" customWidth="1"/>
    <col min="7" max="7" width="12" customWidth="1"/>
    <col min="8" max="8" width="13.28515625" customWidth="1"/>
    <col min="9" max="9" width="11.140625" customWidth="1"/>
    <col min="10" max="10" width="12" customWidth="1"/>
  </cols>
  <sheetData>
    <row r="1" spans="1:10" ht="21">
      <c r="A1" s="1" t="s">
        <v>43</v>
      </c>
      <c r="B1" s="1"/>
      <c r="C1" s="1"/>
      <c r="D1" s="1"/>
      <c r="E1" s="1"/>
      <c r="F1" s="1"/>
      <c r="G1" s="1"/>
      <c r="H1" s="8"/>
      <c r="I1" s="7"/>
      <c r="J1" s="1"/>
    </row>
    <row r="2" spans="1:10" ht="21">
      <c r="A2" s="62" t="s">
        <v>25</v>
      </c>
      <c r="B2" s="2"/>
      <c r="C2" s="2"/>
      <c r="D2" s="2"/>
      <c r="E2" s="1"/>
      <c r="F2" s="1"/>
      <c r="G2" s="1"/>
      <c r="H2" s="1"/>
      <c r="I2" s="4"/>
      <c r="J2" s="1"/>
    </row>
    <row r="3" spans="1:10" ht="21">
      <c r="A3" s="1"/>
      <c r="B3" s="1"/>
      <c r="E3" s="1" t="s">
        <v>1</v>
      </c>
      <c r="F3" s="1"/>
      <c r="G3" s="5"/>
      <c r="H3" s="2"/>
      <c r="I3" s="7"/>
      <c r="J3" s="8"/>
    </row>
    <row r="4" spans="1:10" ht="21">
      <c r="A4" s="1"/>
      <c r="B4" s="8"/>
      <c r="C4" s="1"/>
      <c r="D4" s="1"/>
      <c r="E4" s="8"/>
      <c r="F4" s="8"/>
      <c r="G4" s="9"/>
      <c r="H4" s="11" t="s">
        <v>3</v>
      </c>
      <c r="I4" s="12" t="s">
        <v>4</v>
      </c>
      <c r="J4" s="13" t="s">
        <v>5</v>
      </c>
    </row>
    <row r="5" spans="1:10" ht="21">
      <c r="A5" s="1"/>
      <c r="B5" s="20"/>
      <c r="C5" s="1"/>
      <c r="D5" s="1"/>
      <c r="E5" s="174"/>
      <c r="F5" s="174"/>
      <c r="G5" s="15" t="s">
        <v>7</v>
      </c>
      <c r="H5" s="13">
        <f>H6+H7</f>
        <v>1</v>
      </c>
      <c r="I5" s="17">
        <v>80</v>
      </c>
      <c r="J5" s="13">
        <f>H5*I5</f>
        <v>80</v>
      </c>
    </row>
    <row r="6" spans="1:10" ht="21">
      <c r="A6" s="1"/>
      <c r="B6" s="1"/>
      <c r="C6" s="8"/>
      <c r="D6" s="21" t="s">
        <v>93</v>
      </c>
      <c r="E6" s="8"/>
      <c r="F6" s="8"/>
      <c r="G6" s="18" t="s">
        <v>8</v>
      </c>
      <c r="H6" s="13">
        <v>1</v>
      </c>
      <c r="I6" s="17">
        <v>80</v>
      </c>
      <c r="J6" s="13">
        <f>I6*H6</f>
        <v>80</v>
      </c>
    </row>
    <row r="7" spans="1:10" ht="21">
      <c r="A7" s="1"/>
      <c r="B7" s="1"/>
      <c r="C7" s="1"/>
      <c r="D7" s="1"/>
      <c r="E7" s="23"/>
      <c r="F7" s="8"/>
      <c r="G7" s="18" t="s">
        <v>9</v>
      </c>
      <c r="H7" s="13"/>
      <c r="I7" s="17">
        <v>80</v>
      </c>
      <c r="J7" s="13">
        <f>I7*H7</f>
        <v>0</v>
      </c>
    </row>
    <row r="8" spans="1:10" ht="21">
      <c r="A8" s="1"/>
      <c r="B8" s="1"/>
      <c r="C8" s="1"/>
      <c r="D8" s="1"/>
      <c r="E8" s="23"/>
      <c r="F8" s="23"/>
      <c r="G8" s="1"/>
      <c r="H8" s="1"/>
      <c r="I8" s="64"/>
      <c r="J8" s="1"/>
    </row>
    <row r="9" spans="1:10" ht="15" customHeight="1">
      <c r="A9" s="175" t="s">
        <v>44</v>
      </c>
      <c r="B9" s="177" t="s">
        <v>11</v>
      </c>
      <c r="C9" s="173" t="s">
        <v>45</v>
      </c>
      <c r="D9" s="173" t="s">
        <v>88</v>
      </c>
      <c r="E9" s="178" t="s">
        <v>86</v>
      </c>
      <c r="F9" s="179" t="s">
        <v>46</v>
      </c>
      <c r="G9" s="169" t="s">
        <v>7</v>
      </c>
      <c r="H9" s="170" t="s">
        <v>14</v>
      </c>
      <c r="I9" s="171" t="s">
        <v>4</v>
      </c>
      <c r="J9" s="172" t="s">
        <v>5</v>
      </c>
    </row>
    <row r="10" spans="1:10" ht="50.25" customHeight="1">
      <c r="A10" s="176"/>
      <c r="B10" s="177"/>
      <c r="C10" s="173"/>
      <c r="D10" s="173"/>
      <c r="E10" s="178"/>
      <c r="F10" s="180"/>
      <c r="G10" s="169"/>
      <c r="H10" s="170"/>
      <c r="I10" s="171"/>
      <c r="J10" s="172"/>
    </row>
    <row r="11" spans="1:10" ht="26.25">
      <c r="A11" s="65">
        <v>1</v>
      </c>
      <c r="B11" s="66" t="s">
        <v>16</v>
      </c>
      <c r="C11" s="67">
        <v>200</v>
      </c>
      <c r="D11" s="67"/>
      <c r="E11" s="68"/>
      <c r="F11" s="68"/>
      <c r="G11" s="40">
        <f t="shared" ref="G11:G26" si="0">SUM(C11:F11)</f>
        <v>200</v>
      </c>
      <c r="H11" s="69">
        <f>SUM(G11*H5/1000)</f>
        <v>0.2</v>
      </c>
      <c r="I11" s="40">
        <v>0</v>
      </c>
      <c r="J11" s="53">
        <f t="shared" ref="J11:J26" si="1">SUM(H11*I11)</f>
        <v>0</v>
      </c>
    </row>
    <row r="12" spans="1:10" ht="26.25">
      <c r="A12" s="65">
        <v>2</v>
      </c>
      <c r="B12" s="70" t="s">
        <v>85</v>
      </c>
      <c r="C12" s="48"/>
      <c r="D12" s="48">
        <v>7.5</v>
      </c>
      <c r="E12" s="48"/>
      <c r="F12" s="48"/>
      <c r="G12" s="40">
        <f t="shared" si="0"/>
        <v>7.5</v>
      </c>
      <c r="H12" s="69">
        <f>SUM(G12*H6/1000)</f>
        <v>7.4999999999999997E-3</v>
      </c>
      <c r="I12" s="52">
        <v>180</v>
      </c>
      <c r="J12" s="53">
        <f t="shared" si="1"/>
        <v>1.3499999999999999</v>
      </c>
    </row>
    <row r="13" spans="1:10" ht="26.25">
      <c r="A13" s="65">
        <v>3</v>
      </c>
      <c r="B13" s="70" t="s">
        <v>47</v>
      </c>
      <c r="C13" s="48"/>
      <c r="D13" s="48">
        <v>4.5</v>
      </c>
      <c r="E13" s="48"/>
      <c r="F13" s="48"/>
      <c r="G13" s="40">
        <f t="shared" si="0"/>
        <v>4.5</v>
      </c>
      <c r="H13" s="69">
        <f>SUM(G13*H6/1000)</f>
        <v>4.4999999999999997E-3</v>
      </c>
      <c r="I13" s="52">
        <v>85</v>
      </c>
      <c r="J13" s="53">
        <f t="shared" si="1"/>
        <v>0.38249999999999995</v>
      </c>
    </row>
    <row r="14" spans="1:10" ht="26.25">
      <c r="A14" s="65">
        <v>4</v>
      </c>
      <c r="B14" s="70" t="s">
        <v>48</v>
      </c>
      <c r="C14" s="39">
        <v>32</v>
      </c>
      <c r="D14" s="39"/>
      <c r="E14" s="48"/>
      <c r="F14" s="48"/>
      <c r="G14" s="40">
        <f t="shared" si="0"/>
        <v>32</v>
      </c>
      <c r="H14" s="69">
        <f>SUM(G14*H5/1000)</f>
        <v>3.2000000000000001E-2</v>
      </c>
      <c r="I14" s="52">
        <v>48</v>
      </c>
      <c r="J14" s="53">
        <f t="shared" si="1"/>
        <v>1.536</v>
      </c>
    </row>
    <row r="15" spans="1:10" ht="26.25">
      <c r="A15" s="65">
        <v>5</v>
      </c>
      <c r="B15" s="71" t="s">
        <v>49</v>
      </c>
      <c r="C15" s="39">
        <v>10</v>
      </c>
      <c r="D15" s="39"/>
      <c r="E15" s="48"/>
      <c r="F15" s="48"/>
      <c r="G15" s="40">
        <f t="shared" si="0"/>
        <v>10</v>
      </c>
      <c r="H15" s="69">
        <f>SUM(G15*H5/1000)</f>
        <v>0.01</v>
      </c>
      <c r="I15" s="52">
        <v>35</v>
      </c>
      <c r="J15" s="53">
        <f t="shared" si="1"/>
        <v>0.35000000000000003</v>
      </c>
    </row>
    <row r="16" spans="1:10" ht="26.25">
      <c r="A16" s="65">
        <v>6</v>
      </c>
      <c r="B16" s="71" t="s">
        <v>30</v>
      </c>
      <c r="C16" s="39">
        <v>4</v>
      </c>
      <c r="D16" s="39">
        <v>13</v>
      </c>
      <c r="E16" s="48"/>
      <c r="F16" s="48"/>
      <c r="G16" s="40">
        <f t="shared" si="0"/>
        <v>17</v>
      </c>
      <c r="H16" s="69">
        <f>SUM(G16*H5/1000)</f>
        <v>1.7000000000000001E-2</v>
      </c>
      <c r="I16" s="52">
        <v>127.02</v>
      </c>
      <c r="J16" s="53">
        <f t="shared" si="1"/>
        <v>2.1593400000000003</v>
      </c>
    </row>
    <row r="17" spans="1:10" ht="26.25">
      <c r="A17" s="65">
        <v>7</v>
      </c>
      <c r="B17" s="71" t="s">
        <v>33</v>
      </c>
      <c r="C17" s="39"/>
      <c r="D17" s="39">
        <v>128</v>
      </c>
      <c r="E17" s="48"/>
      <c r="F17" s="48"/>
      <c r="G17" s="40">
        <f t="shared" si="0"/>
        <v>128</v>
      </c>
      <c r="H17" s="69">
        <f>SUM(G17*H6/1000)</f>
        <v>0.128</v>
      </c>
      <c r="I17" s="52">
        <v>36.6</v>
      </c>
      <c r="J17" s="53">
        <f t="shared" si="1"/>
        <v>4.6848000000000001</v>
      </c>
    </row>
    <row r="18" spans="1:10" ht="26.25">
      <c r="A18" s="65">
        <v>8</v>
      </c>
      <c r="B18" s="70" t="s">
        <v>31</v>
      </c>
      <c r="C18" s="39">
        <v>10</v>
      </c>
      <c r="D18" s="39"/>
      <c r="E18" s="48"/>
      <c r="F18" s="48"/>
      <c r="G18" s="40">
        <f t="shared" si="0"/>
        <v>10</v>
      </c>
      <c r="H18" s="69">
        <f>SUM(G18*H5/1000)</f>
        <v>0.01</v>
      </c>
      <c r="I18" s="72">
        <v>38</v>
      </c>
      <c r="J18" s="53">
        <f t="shared" si="1"/>
        <v>0.38</v>
      </c>
    </row>
    <row r="19" spans="1:10" ht="26.25">
      <c r="A19" s="65">
        <v>9</v>
      </c>
      <c r="B19" s="71" t="s">
        <v>19</v>
      </c>
      <c r="C19" s="48"/>
      <c r="D19" s="48">
        <v>7.5</v>
      </c>
      <c r="E19" s="48">
        <v>15</v>
      </c>
      <c r="F19" s="48"/>
      <c r="G19" s="40">
        <f t="shared" si="0"/>
        <v>22.5</v>
      </c>
      <c r="H19" s="69">
        <f>SUM(G19*H5/1000)</f>
        <v>2.2499999999999999E-2</v>
      </c>
      <c r="I19" s="52">
        <v>64.67</v>
      </c>
      <c r="J19" s="53">
        <f t="shared" si="1"/>
        <v>1.4550749999999999</v>
      </c>
    </row>
    <row r="20" spans="1:10" ht="26.25">
      <c r="A20" s="65">
        <v>10</v>
      </c>
      <c r="B20" s="70" t="s">
        <v>50</v>
      </c>
      <c r="C20" s="39">
        <v>56</v>
      </c>
      <c r="D20" s="39"/>
      <c r="E20" s="48"/>
      <c r="F20" s="48"/>
      <c r="G20" s="40">
        <f t="shared" si="0"/>
        <v>56</v>
      </c>
      <c r="H20" s="69">
        <f>SUM(G20*H5/1000)</f>
        <v>5.6000000000000001E-2</v>
      </c>
      <c r="I20" s="52">
        <v>36</v>
      </c>
      <c r="J20" s="53">
        <f t="shared" si="1"/>
        <v>2.016</v>
      </c>
    </row>
    <row r="21" spans="1:10" ht="26.25">
      <c r="A21" s="65">
        <v>11</v>
      </c>
      <c r="B21" s="73" t="s">
        <v>18</v>
      </c>
      <c r="C21" s="48"/>
      <c r="D21" s="48">
        <v>66</v>
      </c>
      <c r="E21" s="48"/>
      <c r="F21" s="48"/>
      <c r="G21" s="40">
        <f t="shared" si="0"/>
        <v>66</v>
      </c>
      <c r="H21" s="69">
        <f>SUM(G21*H5/1000)</f>
        <v>6.6000000000000003E-2</v>
      </c>
      <c r="I21" s="52">
        <v>55</v>
      </c>
      <c r="J21" s="53">
        <f t="shared" si="1"/>
        <v>3.6300000000000003</v>
      </c>
    </row>
    <row r="22" spans="1:10" ht="26.25">
      <c r="A22" s="65">
        <v>12</v>
      </c>
      <c r="B22" s="71" t="s">
        <v>51</v>
      </c>
      <c r="C22" s="39">
        <v>10</v>
      </c>
      <c r="D22" s="39">
        <v>30</v>
      </c>
      <c r="E22" s="48"/>
      <c r="F22" s="48"/>
      <c r="G22" s="40">
        <f t="shared" si="0"/>
        <v>40</v>
      </c>
      <c r="H22" s="69">
        <f>SUM(G22*H5/1000)</f>
        <v>0.04</v>
      </c>
      <c r="I22" s="52">
        <v>127.18</v>
      </c>
      <c r="J22" s="53">
        <f t="shared" si="1"/>
        <v>5.0872000000000002</v>
      </c>
    </row>
    <row r="23" spans="1:10" ht="26.25">
      <c r="A23" s="65">
        <v>13</v>
      </c>
      <c r="B23" s="71" t="s">
        <v>52</v>
      </c>
      <c r="C23" s="48">
        <v>1</v>
      </c>
      <c r="D23" s="48">
        <v>1</v>
      </c>
      <c r="E23" s="48"/>
      <c r="F23" s="48"/>
      <c r="G23" s="40">
        <f t="shared" si="0"/>
        <v>2</v>
      </c>
      <c r="H23" s="69">
        <f>SUM(G23*H5/1000)</f>
        <v>2E-3</v>
      </c>
      <c r="I23" s="52">
        <v>13.96</v>
      </c>
      <c r="J23" s="53">
        <f t="shared" si="1"/>
        <v>2.7920000000000004E-2</v>
      </c>
    </row>
    <row r="24" spans="1:10" ht="26.25">
      <c r="A24" s="65">
        <v>14</v>
      </c>
      <c r="B24" s="74" t="s">
        <v>53</v>
      </c>
      <c r="C24" s="39">
        <v>30</v>
      </c>
      <c r="D24" s="39"/>
      <c r="E24" s="48"/>
      <c r="F24" s="48"/>
      <c r="G24" s="40">
        <f t="shared" si="0"/>
        <v>30</v>
      </c>
      <c r="H24" s="69">
        <f>SUM(G24*H5/1000)</f>
        <v>0.03</v>
      </c>
      <c r="I24" s="52">
        <v>184</v>
      </c>
      <c r="J24" s="53">
        <f t="shared" si="1"/>
        <v>5.52</v>
      </c>
    </row>
    <row r="25" spans="1:10" ht="26.25">
      <c r="A25" s="65">
        <v>15</v>
      </c>
      <c r="B25" s="75" t="s">
        <v>37</v>
      </c>
      <c r="C25" s="76"/>
      <c r="D25" s="76"/>
      <c r="E25" s="76"/>
      <c r="F25" s="76">
        <v>20</v>
      </c>
      <c r="G25" s="40">
        <f t="shared" si="0"/>
        <v>20</v>
      </c>
      <c r="H25" s="69">
        <f>SUM(G25*H5/1000)</f>
        <v>0.02</v>
      </c>
      <c r="I25" s="52">
        <v>69.23</v>
      </c>
      <c r="J25" s="53">
        <f t="shared" si="1"/>
        <v>1.3846000000000001</v>
      </c>
    </row>
    <row r="26" spans="1:10" ht="26.25">
      <c r="A26" s="65">
        <v>16</v>
      </c>
      <c r="B26" s="75" t="s">
        <v>87</v>
      </c>
      <c r="C26" s="76"/>
      <c r="D26" s="76"/>
      <c r="E26" s="76">
        <v>15</v>
      </c>
      <c r="F26" s="76"/>
      <c r="G26" s="40">
        <f t="shared" si="0"/>
        <v>15</v>
      </c>
      <c r="H26" s="69">
        <f>SUM(G26*H5/1000)</f>
        <v>1.4999999999999999E-2</v>
      </c>
      <c r="I26" s="52">
        <v>360</v>
      </c>
      <c r="J26" s="53">
        <f t="shared" si="1"/>
        <v>5.3999999999999995</v>
      </c>
    </row>
    <row r="27" spans="1:10" ht="21">
      <c r="A27" s="77"/>
      <c r="B27" s="78"/>
      <c r="C27" s="55"/>
      <c r="D27" s="55"/>
      <c r="E27" s="55"/>
      <c r="F27" s="55"/>
      <c r="G27" s="1"/>
      <c r="H27" s="79"/>
      <c r="I27" s="12" t="s">
        <v>23</v>
      </c>
      <c r="J27" s="52">
        <f>SUM(J11:J26)</f>
        <v>35.363435000000003</v>
      </c>
    </row>
    <row r="28" spans="1:10" ht="21">
      <c r="A28" s="1"/>
      <c r="B28" s="1"/>
      <c r="C28" s="1"/>
      <c r="D28" s="1"/>
      <c r="E28" s="1"/>
      <c r="F28" s="1"/>
      <c r="G28" s="1"/>
      <c r="H28" s="61">
        <f>SUM(J5/J27-100%)</f>
        <v>1.2622236782145171</v>
      </c>
      <c r="I28" s="4"/>
      <c r="J28" s="1"/>
    </row>
    <row r="29" spans="1:10" ht="21">
      <c r="A29" s="63" t="s">
        <v>26</v>
      </c>
      <c r="B29" s="1"/>
      <c r="C29" s="2"/>
      <c r="D29" s="2"/>
      <c r="E29" s="2" t="s">
        <v>54</v>
      </c>
      <c r="F29" s="2"/>
      <c r="G29" s="2"/>
      <c r="H29" s="80"/>
      <c r="I29" s="81"/>
      <c r="J29" s="82"/>
    </row>
  </sheetData>
  <mergeCells count="11">
    <mergeCell ref="E5:F5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D9:D1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9"/>
  <sheetViews>
    <sheetView workbookViewId="0">
      <selection sqref="A1:AB39"/>
    </sheetView>
  </sheetViews>
  <sheetFormatPr defaultRowHeight="15"/>
  <cols>
    <col min="1" max="1" width="5.85546875" customWidth="1"/>
    <col min="2" max="2" width="27.42578125" customWidth="1"/>
    <col min="3" max="3" width="12" customWidth="1"/>
    <col min="4" max="5" width="9.140625" customWidth="1"/>
    <col min="6" max="6" width="15.28515625" customWidth="1"/>
    <col min="7" max="7" width="14" customWidth="1"/>
    <col min="8" max="23" width="9.140625" customWidth="1"/>
    <col min="24" max="24" width="10.42578125" customWidth="1"/>
    <col min="26" max="26" width="12.140625" customWidth="1"/>
    <col min="27" max="27" width="11.140625" customWidth="1"/>
    <col min="28" max="28" width="12.140625" customWidth="1"/>
  </cols>
  <sheetData>
    <row r="1" spans="1:28" ht="21">
      <c r="A1" s="1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  <c r="S1" s="83"/>
      <c r="T1" s="84"/>
      <c r="U1" s="83"/>
      <c r="V1" s="84"/>
      <c r="W1" s="83"/>
      <c r="X1" s="85"/>
      <c r="Y1" s="86"/>
      <c r="Z1" s="86"/>
      <c r="AA1" s="86"/>
      <c r="AB1" s="83"/>
    </row>
    <row r="2" spans="1:28" ht="18.75">
      <c r="A2" s="87" t="s">
        <v>92</v>
      </c>
      <c r="B2" s="87"/>
      <c r="C2" s="87"/>
      <c r="D2" s="87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4"/>
      <c r="S2" s="83"/>
      <c r="T2" s="84"/>
      <c r="U2" s="83"/>
      <c r="V2" s="84"/>
      <c r="W2" s="83"/>
      <c r="X2" s="83"/>
      <c r="Y2" s="88"/>
      <c r="Z2" s="88"/>
      <c r="AA2" s="88"/>
      <c r="AB2" s="83"/>
    </row>
    <row r="3" spans="1:28" ht="18.75">
      <c r="A3" s="83"/>
      <c r="B3" s="83"/>
      <c r="C3" s="83"/>
      <c r="D3" s="83"/>
      <c r="E3" s="83" t="s">
        <v>1</v>
      </c>
      <c r="F3" s="83"/>
      <c r="G3" s="83"/>
      <c r="H3" s="83"/>
      <c r="I3" s="83"/>
      <c r="J3" s="83"/>
      <c r="K3" s="83"/>
      <c r="L3" s="83"/>
      <c r="M3" s="83"/>
      <c r="N3" s="83"/>
      <c r="O3" s="89"/>
      <c r="P3" s="89"/>
      <c r="Q3" s="89"/>
      <c r="R3" s="90"/>
      <c r="S3" s="89"/>
      <c r="T3" s="90"/>
      <c r="U3" s="89"/>
      <c r="V3" s="90"/>
      <c r="W3" s="89"/>
      <c r="X3" s="91"/>
      <c r="Y3" s="86"/>
      <c r="Z3" s="86"/>
      <c r="AA3" s="86"/>
      <c r="AB3" s="85"/>
    </row>
    <row r="4" spans="1:28" ht="18.75">
      <c r="A4" s="83"/>
      <c r="B4" s="83"/>
      <c r="C4" s="83"/>
      <c r="D4" s="83"/>
      <c r="E4" s="83"/>
      <c r="F4" s="85"/>
      <c r="G4" s="85"/>
      <c r="H4" s="85"/>
      <c r="I4" s="85"/>
      <c r="J4" s="85"/>
      <c r="K4" s="85"/>
      <c r="L4" s="85"/>
      <c r="M4" s="85"/>
      <c r="N4" s="85"/>
      <c r="O4" s="92"/>
      <c r="P4" s="92"/>
      <c r="Q4" s="92"/>
      <c r="R4" s="93"/>
      <c r="S4" s="92"/>
      <c r="T4" s="93"/>
      <c r="U4" s="92"/>
      <c r="V4" s="93"/>
      <c r="W4" s="92"/>
      <c r="X4" s="94" t="s">
        <v>3</v>
      </c>
      <c r="Y4" s="95" t="s">
        <v>4</v>
      </c>
      <c r="Z4" s="95"/>
      <c r="AA4" s="95"/>
      <c r="AB4" s="96" t="s">
        <v>5</v>
      </c>
    </row>
    <row r="5" spans="1:28" ht="18.75">
      <c r="A5" s="83"/>
      <c r="B5" s="83"/>
      <c r="C5" s="83"/>
      <c r="D5" s="85"/>
      <c r="E5" s="196" t="s">
        <v>55</v>
      </c>
      <c r="F5" s="196"/>
      <c r="G5" s="196"/>
      <c r="H5" s="196"/>
      <c r="I5" s="196"/>
      <c r="J5" s="196"/>
      <c r="K5" s="196"/>
      <c r="L5" s="196"/>
      <c r="M5" s="196"/>
      <c r="N5" s="196"/>
      <c r="O5" s="97" t="s">
        <v>7</v>
      </c>
      <c r="P5" s="97"/>
      <c r="Q5" s="97"/>
      <c r="R5" s="98"/>
      <c r="S5" s="97"/>
      <c r="T5" s="98"/>
      <c r="U5" s="97"/>
      <c r="V5" s="98"/>
      <c r="W5" s="97"/>
      <c r="X5" s="96">
        <v>9</v>
      </c>
      <c r="Y5" s="99">
        <f>Y6+Y7+Y8</f>
        <v>318</v>
      </c>
      <c r="Z5" s="99"/>
      <c r="AA5" s="99"/>
      <c r="AB5" s="96">
        <f>AB6+AB7+AB8</f>
        <v>2862</v>
      </c>
    </row>
    <row r="6" spans="1:28" ht="23.25">
      <c r="A6" s="83"/>
      <c r="B6" s="83"/>
      <c r="C6" s="83"/>
      <c r="D6" s="85"/>
      <c r="E6" s="21" t="s">
        <v>93</v>
      </c>
      <c r="F6" s="100"/>
      <c r="G6" s="85"/>
      <c r="H6" s="85"/>
      <c r="I6" s="85"/>
      <c r="J6" s="85"/>
      <c r="K6" s="85"/>
      <c r="L6" s="85"/>
      <c r="M6" s="85"/>
      <c r="N6" s="85"/>
      <c r="O6" s="197" t="s">
        <v>56</v>
      </c>
      <c r="P6" s="198"/>
      <c r="Q6" s="198"/>
      <c r="R6" s="199"/>
      <c r="S6" s="101"/>
      <c r="T6" s="102"/>
      <c r="U6" s="101"/>
      <c r="V6" s="102"/>
      <c r="W6" s="101"/>
      <c r="X6" s="96">
        <v>9</v>
      </c>
      <c r="Y6" s="99">
        <v>80</v>
      </c>
      <c r="Z6" s="99"/>
      <c r="AA6" s="99"/>
      <c r="AB6" s="96">
        <f>Y6*X6</f>
        <v>720</v>
      </c>
    </row>
    <row r="7" spans="1:28" ht="21">
      <c r="A7" s="103"/>
      <c r="B7" s="83"/>
      <c r="C7" s="83"/>
      <c r="D7" s="8"/>
      <c r="E7" s="8"/>
      <c r="F7" s="104"/>
      <c r="G7" s="104"/>
      <c r="H7" s="104"/>
      <c r="I7" s="104"/>
      <c r="J7" s="104"/>
      <c r="K7" s="104"/>
      <c r="L7" s="104"/>
      <c r="M7" s="85"/>
      <c r="N7" s="85"/>
      <c r="O7" s="197" t="s">
        <v>57</v>
      </c>
      <c r="P7" s="198"/>
      <c r="Q7" s="198"/>
      <c r="R7" s="199"/>
      <c r="S7" s="101"/>
      <c r="T7" s="102"/>
      <c r="U7" s="101"/>
      <c r="V7" s="102"/>
      <c r="W7" s="101"/>
      <c r="X7" s="96">
        <v>9</v>
      </c>
      <c r="Y7" s="99">
        <v>86</v>
      </c>
      <c r="Z7" s="99"/>
      <c r="AA7" s="99"/>
      <c r="AB7" s="96">
        <f>Y7*X7</f>
        <v>774</v>
      </c>
    </row>
    <row r="8" spans="1:28" ht="19.5" thickBot="1">
      <c r="A8" s="103"/>
      <c r="B8" s="83"/>
      <c r="C8" s="83"/>
      <c r="D8" s="105"/>
      <c r="E8" s="106"/>
      <c r="F8" s="104"/>
      <c r="G8" s="104"/>
      <c r="H8" s="104"/>
      <c r="I8" s="104"/>
      <c r="J8" s="104"/>
      <c r="K8" s="104"/>
      <c r="L8" s="104"/>
      <c r="M8" s="85"/>
      <c r="N8" s="85"/>
      <c r="O8" s="197" t="s">
        <v>58</v>
      </c>
      <c r="P8" s="198"/>
      <c r="Q8" s="198"/>
      <c r="R8" s="199"/>
      <c r="S8" s="101"/>
      <c r="T8" s="102"/>
      <c r="U8" s="101"/>
      <c r="V8" s="102"/>
      <c r="W8" s="101"/>
      <c r="X8" s="96">
        <v>9</v>
      </c>
      <c r="Y8" s="99">
        <v>152</v>
      </c>
      <c r="Z8" s="99"/>
      <c r="AA8" s="99"/>
      <c r="AB8" s="96">
        <f>Y8*X8</f>
        <v>1368</v>
      </c>
    </row>
    <row r="9" spans="1:28" ht="19.5" thickBot="1">
      <c r="A9" s="220"/>
      <c r="B9" s="221"/>
      <c r="C9" s="222" t="s">
        <v>59</v>
      </c>
      <c r="D9" s="223"/>
      <c r="E9" s="223"/>
      <c r="F9" s="224" t="s">
        <v>60</v>
      </c>
      <c r="G9" s="225"/>
      <c r="H9" s="225"/>
      <c r="I9" s="226"/>
      <c r="J9" s="227" t="s">
        <v>61</v>
      </c>
      <c r="K9" s="228"/>
      <c r="L9" s="228"/>
      <c r="M9" s="228"/>
      <c r="N9" s="228"/>
      <c r="O9" s="107"/>
      <c r="P9" s="107"/>
      <c r="Q9" s="107"/>
      <c r="R9" s="108"/>
      <c r="S9" s="107"/>
      <c r="T9" s="108"/>
      <c r="U9" s="107"/>
      <c r="V9" s="108"/>
      <c r="W9" s="107"/>
      <c r="X9" s="107"/>
      <c r="Y9" s="109"/>
      <c r="Z9" s="109"/>
      <c r="AA9" s="109"/>
      <c r="AB9" s="107"/>
    </row>
    <row r="10" spans="1:28" ht="18.75">
      <c r="A10" s="200" t="s">
        <v>10</v>
      </c>
      <c r="B10" s="202" t="s">
        <v>11</v>
      </c>
      <c r="C10" s="204" t="s">
        <v>62</v>
      </c>
      <c r="D10" s="206" t="s">
        <v>35</v>
      </c>
      <c r="E10" s="208" t="s">
        <v>63</v>
      </c>
      <c r="F10" s="229" t="s">
        <v>64</v>
      </c>
      <c r="G10" s="210" t="s">
        <v>91</v>
      </c>
      <c r="H10" s="206" t="s">
        <v>65</v>
      </c>
      <c r="I10" s="212" t="s">
        <v>66</v>
      </c>
      <c r="J10" s="214" t="s">
        <v>67</v>
      </c>
      <c r="K10" s="216" t="s">
        <v>68</v>
      </c>
      <c r="L10" s="218" t="s">
        <v>66</v>
      </c>
      <c r="M10" s="218" t="s">
        <v>69</v>
      </c>
      <c r="N10" s="231" t="s">
        <v>70</v>
      </c>
      <c r="O10" s="188" t="s">
        <v>71</v>
      </c>
      <c r="P10" s="190" t="s">
        <v>72</v>
      </c>
      <c r="Q10" s="190" t="s">
        <v>73</v>
      </c>
      <c r="R10" s="192" t="s">
        <v>56</v>
      </c>
      <c r="S10" s="193"/>
      <c r="T10" s="192" t="s">
        <v>57</v>
      </c>
      <c r="U10" s="193"/>
      <c r="V10" s="192" t="s">
        <v>58</v>
      </c>
      <c r="W10" s="193"/>
      <c r="X10" s="181" t="s">
        <v>14</v>
      </c>
      <c r="Y10" s="183" t="s">
        <v>4</v>
      </c>
      <c r="Z10" s="185" t="s">
        <v>74</v>
      </c>
      <c r="AA10" s="186"/>
      <c r="AB10" s="187"/>
    </row>
    <row r="11" spans="1:28" ht="85.5" customHeight="1" thickBot="1">
      <c r="A11" s="201"/>
      <c r="B11" s="203"/>
      <c r="C11" s="205"/>
      <c r="D11" s="207"/>
      <c r="E11" s="209"/>
      <c r="F11" s="230"/>
      <c r="G11" s="211"/>
      <c r="H11" s="207"/>
      <c r="I11" s="213"/>
      <c r="J11" s="215"/>
      <c r="K11" s="217"/>
      <c r="L11" s="219"/>
      <c r="M11" s="219"/>
      <c r="N11" s="232"/>
      <c r="O11" s="189"/>
      <c r="P11" s="191"/>
      <c r="Q11" s="191"/>
      <c r="R11" s="194"/>
      <c r="S11" s="195"/>
      <c r="T11" s="194"/>
      <c r="U11" s="195"/>
      <c r="V11" s="194"/>
      <c r="W11" s="195"/>
      <c r="X11" s="182"/>
      <c r="Y11" s="184"/>
      <c r="Z11" s="110" t="s">
        <v>56</v>
      </c>
      <c r="AA11" s="110" t="s">
        <v>57</v>
      </c>
      <c r="AB11" s="111" t="s">
        <v>58</v>
      </c>
    </row>
    <row r="12" spans="1:28" ht="26.25">
      <c r="A12" s="112">
        <v>1</v>
      </c>
      <c r="B12" s="124" t="s">
        <v>15</v>
      </c>
      <c r="C12" s="112">
        <v>37.777000000000001</v>
      </c>
      <c r="D12" s="112"/>
      <c r="E12" s="112"/>
      <c r="F12" s="113"/>
      <c r="G12" s="113"/>
      <c r="H12" s="113"/>
      <c r="I12" s="114"/>
      <c r="J12" s="115"/>
      <c r="K12" s="112"/>
      <c r="L12" s="112"/>
      <c r="M12" s="126"/>
      <c r="N12" s="112"/>
      <c r="O12" s="116">
        <f t="shared" ref="O12:O37" si="0">SUM(C12:E12)</f>
        <v>37.777000000000001</v>
      </c>
      <c r="P12" s="116">
        <f t="shared" ref="P12:P37" si="1">F12+G12+H12+I12</f>
        <v>0</v>
      </c>
      <c r="Q12" s="117">
        <f t="shared" ref="Q12:Q37" si="2">J12+K12+M12+N12+L12</f>
        <v>0</v>
      </c>
      <c r="R12" s="118">
        <v>9</v>
      </c>
      <c r="S12" s="119">
        <f>R12*O12/1000</f>
        <v>0.33999299999999999</v>
      </c>
      <c r="T12" s="118">
        <v>9</v>
      </c>
      <c r="U12" s="119">
        <f>T12*P12/1000</f>
        <v>0</v>
      </c>
      <c r="V12" s="118">
        <v>9</v>
      </c>
      <c r="W12" s="119">
        <f t="shared" ref="W12:W37" si="3">V12*Q12/1000</f>
        <v>0</v>
      </c>
      <c r="X12" s="120">
        <f t="shared" ref="X12:X37" si="4">S12+U12+W12</f>
        <v>0.33999299999999999</v>
      </c>
      <c r="Y12" s="127">
        <v>105.41</v>
      </c>
      <c r="Z12" s="122">
        <f t="shared" ref="Z12:Z37" si="5">S12*Y12</f>
        <v>35.838662129999996</v>
      </c>
      <c r="AA12" s="122">
        <f t="shared" ref="AA12:AA37" si="6">U12*Y12</f>
        <v>0</v>
      </c>
      <c r="AB12" s="123">
        <f t="shared" ref="AB12:AB37" si="7">W12*Y12</f>
        <v>0</v>
      </c>
    </row>
    <row r="13" spans="1:28" ht="26.25">
      <c r="A13" s="112">
        <v>2</v>
      </c>
      <c r="B13" s="124" t="s">
        <v>16</v>
      </c>
      <c r="C13" s="112"/>
      <c r="D13" s="112"/>
      <c r="E13" s="112"/>
      <c r="F13" s="125">
        <v>200</v>
      </c>
      <c r="G13" s="113"/>
      <c r="H13" s="113">
        <v>180</v>
      </c>
      <c r="I13" s="114"/>
      <c r="J13" s="115"/>
      <c r="K13" s="112"/>
      <c r="L13" s="112"/>
      <c r="M13" s="112"/>
      <c r="N13" s="112"/>
      <c r="O13" s="116">
        <f t="shared" si="0"/>
        <v>0</v>
      </c>
      <c r="P13" s="116">
        <f t="shared" si="1"/>
        <v>380</v>
      </c>
      <c r="Q13" s="117">
        <f t="shared" si="2"/>
        <v>0</v>
      </c>
      <c r="R13" s="118">
        <v>9</v>
      </c>
      <c r="S13" s="119">
        <f>R13*O13/1000</f>
        <v>0</v>
      </c>
      <c r="T13" s="118">
        <v>9</v>
      </c>
      <c r="U13" s="119">
        <f>T13*P13/1000</f>
        <v>3.42</v>
      </c>
      <c r="V13" s="118">
        <v>9</v>
      </c>
      <c r="W13" s="119">
        <f t="shared" si="3"/>
        <v>0</v>
      </c>
      <c r="X13" s="120">
        <f t="shared" si="4"/>
        <v>3.42</v>
      </c>
      <c r="Y13" s="121"/>
      <c r="Z13" s="122">
        <f t="shared" si="5"/>
        <v>0</v>
      </c>
      <c r="AA13" s="122">
        <f t="shared" si="6"/>
        <v>0</v>
      </c>
      <c r="AB13" s="123">
        <f t="shared" si="7"/>
        <v>0</v>
      </c>
    </row>
    <row r="14" spans="1:28" ht="26.25">
      <c r="A14" s="112">
        <v>3</v>
      </c>
      <c r="B14" s="124" t="s">
        <v>77</v>
      </c>
      <c r="C14" s="112"/>
      <c r="D14" s="112"/>
      <c r="E14" s="112"/>
      <c r="F14" s="131"/>
      <c r="G14" s="113">
        <v>4.5</v>
      </c>
      <c r="H14" s="113"/>
      <c r="I14" s="114"/>
      <c r="J14" s="115"/>
      <c r="K14" s="112"/>
      <c r="L14" s="112"/>
      <c r="M14" s="112"/>
      <c r="N14" s="112"/>
      <c r="O14" s="116">
        <f t="shared" si="0"/>
        <v>0</v>
      </c>
      <c r="P14" s="116">
        <f t="shared" si="1"/>
        <v>4.5</v>
      </c>
      <c r="Q14" s="117">
        <f t="shared" si="2"/>
        <v>0</v>
      </c>
      <c r="R14" s="118">
        <v>9</v>
      </c>
      <c r="S14" s="119">
        <f>R14*O14/1000</f>
        <v>0</v>
      </c>
      <c r="T14" s="118">
        <v>9</v>
      </c>
      <c r="U14" s="119">
        <f>T14*P14/1000</f>
        <v>4.0500000000000001E-2</v>
      </c>
      <c r="V14" s="118">
        <v>9</v>
      </c>
      <c r="W14" s="119">
        <f t="shared" si="3"/>
        <v>0</v>
      </c>
      <c r="X14" s="120">
        <f t="shared" si="4"/>
        <v>4.0500000000000001E-2</v>
      </c>
      <c r="Y14" s="121">
        <v>85</v>
      </c>
      <c r="Z14" s="122">
        <f t="shared" si="5"/>
        <v>0</v>
      </c>
      <c r="AA14" s="122">
        <f t="shared" si="6"/>
        <v>3.4424999999999999</v>
      </c>
      <c r="AB14" s="123">
        <f t="shared" si="7"/>
        <v>0</v>
      </c>
    </row>
    <row r="15" spans="1:28" ht="26.25">
      <c r="A15" s="112">
        <v>4</v>
      </c>
      <c r="B15" s="124" t="s">
        <v>20</v>
      </c>
      <c r="C15" s="112"/>
      <c r="D15" s="112"/>
      <c r="E15" s="112">
        <v>1</v>
      </c>
      <c r="F15" s="125"/>
      <c r="G15" s="113"/>
      <c r="H15" s="113"/>
      <c r="I15" s="114"/>
      <c r="J15" s="115"/>
      <c r="K15" s="112"/>
      <c r="L15" s="112"/>
      <c r="M15" s="126"/>
      <c r="N15" s="112"/>
      <c r="O15" s="116">
        <f t="shared" si="0"/>
        <v>1</v>
      </c>
      <c r="P15" s="116">
        <f t="shared" si="1"/>
        <v>0</v>
      </c>
      <c r="Q15" s="117">
        <f t="shared" si="2"/>
        <v>0</v>
      </c>
      <c r="R15" s="118">
        <v>9</v>
      </c>
      <c r="S15" s="119">
        <f>R15*O15</f>
        <v>9</v>
      </c>
      <c r="T15" s="118">
        <v>9</v>
      </c>
      <c r="U15" s="119">
        <f>T15*J15/1000</f>
        <v>0</v>
      </c>
      <c r="V15" s="118">
        <v>9</v>
      </c>
      <c r="W15" s="119">
        <f t="shared" si="3"/>
        <v>0</v>
      </c>
      <c r="X15" s="120">
        <f t="shared" si="4"/>
        <v>9</v>
      </c>
      <c r="Y15" s="121">
        <v>15</v>
      </c>
      <c r="Z15" s="122">
        <f t="shared" si="5"/>
        <v>135</v>
      </c>
      <c r="AA15" s="122">
        <f t="shared" si="6"/>
        <v>0</v>
      </c>
      <c r="AB15" s="123">
        <f t="shared" si="7"/>
        <v>0</v>
      </c>
    </row>
    <row r="16" spans="1:28" ht="26.25">
      <c r="A16" s="112">
        <v>5</v>
      </c>
      <c r="B16" s="128" t="s">
        <v>50</v>
      </c>
      <c r="C16" s="134"/>
      <c r="D16" s="134"/>
      <c r="E16" s="134"/>
      <c r="F16" s="131">
        <v>63</v>
      </c>
      <c r="G16" s="113"/>
      <c r="H16" s="113"/>
      <c r="I16" s="114"/>
      <c r="J16" s="115"/>
      <c r="K16" s="112"/>
      <c r="L16" s="112"/>
      <c r="M16" s="112"/>
      <c r="N16" s="112"/>
      <c r="O16" s="116">
        <f t="shared" si="0"/>
        <v>0</v>
      </c>
      <c r="P16" s="116">
        <f t="shared" si="1"/>
        <v>63</v>
      </c>
      <c r="Q16" s="117">
        <f t="shared" si="2"/>
        <v>0</v>
      </c>
      <c r="R16" s="118">
        <v>9</v>
      </c>
      <c r="S16" s="119">
        <f t="shared" ref="S16:S37" si="8">R16*O16/1000</f>
        <v>0</v>
      </c>
      <c r="T16" s="118">
        <v>9</v>
      </c>
      <c r="U16" s="119">
        <f t="shared" ref="U16:U37" si="9">T16*P16/1000</f>
        <v>0.56699999999999995</v>
      </c>
      <c r="V16" s="118">
        <v>9</v>
      </c>
      <c r="W16" s="119">
        <f t="shared" si="3"/>
        <v>0</v>
      </c>
      <c r="X16" s="120">
        <f t="shared" si="4"/>
        <v>0.56699999999999995</v>
      </c>
      <c r="Y16" s="121">
        <v>36</v>
      </c>
      <c r="Z16" s="122">
        <f t="shared" si="5"/>
        <v>0</v>
      </c>
      <c r="AA16" s="122">
        <f t="shared" si="6"/>
        <v>20.411999999999999</v>
      </c>
      <c r="AB16" s="123">
        <f t="shared" si="7"/>
        <v>0</v>
      </c>
    </row>
    <row r="17" spans="1:28" ht="26.25">
      <c r="A17" s="112">
        <v>6</v>
      </c>
      <c r="B17" s="124" t="s">
        <v>48</v>
      </c>
      <c r="C17" s="112"/>
      <c r="D17" s="112"/>
      <c r="E17" s="112"/>
      <c r="F17" s="125">
        <v>40</v>
      </c>
      <c r="G17" s="113"/>
      <c r="H17" s="113"/>
      <c r="I17" s="114"/>
      <c r="J17" s="115"/>
      <c r="K17" s="112"/>
      <c r="L17" s="112"/>
      <c r="M17" s="126"/>
      <c r="N17" s="112"/>
      <c r="O17" s="116">
        <f t="shared" si="0"/>
        <v>0</v>
      </c>
      <c r="P17" s="116">
        <f t="shared" si="1"/>
        <v>40</v>
      </c>
      <c r="Q17" s="117">
        <f t="shared" si="2"/>
        <v>0</v>
      </c>
      <c r="R17" s="118">
        <v>9</v>
      </c>
      <c r="S17" s="119">
        <f t="shared" si="8"/>
        <v>0</v>
      </c>
      <c r="T17" s="118">
        <v>9</v>
      </c>
      <c r="U17" s="119">
        <f t="shared" si="9"/>
        <v>0.36</v>
      </c>
      <c r="V17" s="118">
        <v>9</v>
      </c>
      <c r="W17" s="119">
        <f t="shared" si="3"/>
        <v>0</v>
      </c>
      <c r="X17" s="120">
        <f t="shared" si="4"/>
        <v>0.36</v>
      </c>
      <c r="Y17" s="121">
        <v>48</v>
      </c>
      <c r="Z17" s="122">
        <f t="shared" si="5"/>
        <v>0</v>
      </c>
      <c r="AA17" s="122">
        <f t="shared" si="6"/>
        <v>17.28</v>
      </c>
      <c r="AB17" s="123">
        <f t="shared" si="7"/>
        <v>0</v>
      </c>
    </row>
    <row r="18" spans="1:28" ht="26.25">
      <c r="A18" s="112">
        <v>7</v>
      </c>
      <c r="B18" s="128" t="s">
        <v>78</v>
      </c>
      <c r="C18" s="134">
        <v>65</v>
      </c>
      <c r="D18" s="134"/>
      <c r="E18" s="134"/>
      <c r="F18" s="113"/>
      <c r="G18" s="113"/>
      <c r="H18" s="113"/>
      <c r="I18" s="114"/>
      <c r="J18" s="115"/>
      <c r="K18" s="112"/>
      <c r="L18" s="112"/>
      <c r="M18" s="112"/>
      <c r="N18" s="112"/>
      <c r="O18" s="116">
        <f t="shared" si="0"/>
        <v>65</v>
      </c>
      <c r="P18" s="116">
        <f t="shared" si="1"/>
        <v>0</v>
      </c>
      <c r="Q18" s="117">
        <f t="shared" si="2"/>
        <v>0</v>
      </c>
      <c r="R18" s="118">
        <v>9</v>
      </c>
      <c r="S18" s="119">
        <f t="shared" si="8"/>
        <v>0.58499999999999996</v>
      </c>
      <c r="T18" s="118">
        <v>9</v>
      </c>
      <c r="U18" s="119">
        <f t="shared" si="9"/>
        <v>0</v>
      </c>
      <c r="V18" s="118">
        <v>9</v>
      </c>
      <c r="W18" s="119">
        <f t="shared" si="3"/>
        <v>0</v>
      </c>
      <c r="X18" s="120">
        <f t="shared" si="4"/>
        <v>0.58499999999999996</v>
      </c>
      <c r="Y18" s="133">
        <v>228.08</v>
      </c>
      <c r="Z18" s="122">
        <f t="shared" si="5"/>
        <v>133.42679999999999</v>
      </c>
      <c r="AA18" s="122">
        <f t="shared" si="6"/>
        <v>0</v>
      </c>
      <c r="AB18" s="123">
        <f t="shared" si="7"/>
        <v>0</v>
      </c>
    </row>
    <row r="19" spans="1:28" ht="26.25">
      <c r="A19" s="112">
        <v>8</v>
      </c>
      <c r="B19" s="124" t="s">
        <v>79</v>
      </c>
      <c r="C19" s="112"/>
      <c r="D19" s="112"/>
      <c r="E19" s="156"/>
      <c r="F19" s="139"/>
      <c r="G19" s="113"/>
      <c r="H19" s="113">
        <v>20</v>
      </c>
      <c r="I19" s="114"/>
      <c r="J19" s="115"/>
      <c r="K19" s="112"/>
      <c r="L19" s="112"/>
      <c r="M19" s="126"/>
      <c r="N19" s="112"/>
      <c r="O19" s="116">
        <f t="shared" si="0"/>
        <v>0</v>
      </c>
      <c r="P19" s="116">
        <f t="shared" si="1"/>
        <v>20</v>
      </c>
      <c r="Q19" s="117">
        <f t="shared" si="2"/>
        <v>0</v>
      </c>
      <c r="R19" s="118">
        <v>9</v>
      </c>
      <c r="S19" s="119">
        <f t="shared" si="8"/>
        <v>0</v>
      </c>
      <c r="T19" s="118">
        <v>9</v>
      </c>
      <c r="U19" s="119">
        <f t="shared" si="9"/>
        <v>0.18</v>
      </c>
      <c r="V19" s="118">
        <v>9</v>
      </c>
      <c r="W19" s="119">
        <f t="shared" si="3"/>
        <v>0</v>
      </c>
      <c r="X19" s="120">
        <f t="shared" si="4"/>
        <v>0.18</v>
      </c>
      <c r="Y19" s="133">
        <v>150</v>
      </c>
      <c r="Z19" s="122">
        <f t="shared" si="5"/>
        <v>0</v>
      </c>
      <c r="AA19" s="122">
        <f t="shared" si="6"/>
        <v>27</v>
      </c>
      <c r="AB19" s="123">
        <f t="shared" si="7"/>
        <v>0</v>
      </c>
    </row>
    <row r="20" spans="1:28" ht="26.25">
      <c r="A20" s="112">
        <v>9</v>
      </c>
      <c r="B20" s="124" t="s">
        <v>49</v>
      </c>
      <c r="C20" s="112"/>
      <c r="D20" s="112"/>
      <c r="E20" s="113"/>
      <c r="F20" s="125">
        <v>12</v>
      </c>
      <c r="G20" s="113"/>
      <c r="H20" s="113"/>
      <c r="I20" s="114"/>
      <c r="J20" s="115">
        <v>30</v>
      </c>
      <c r="K20" s="112"/>
      <c r="L20" s="112"/>
      <c r="M20" s="126"/>
      <c r="N20" s="112"/>
      <c r="O20" s="116">
        <f t="shared" si="0"/>
        <v>0</v>
      </c>
      <c r="P20" s="116">
        <f t="shared" si="1"/>
        <v>12</v>
      </c>
      <c r="Q20" s="117">
        <f t="shared" si="2"/>
        <v>30</v>
      </c>
      <c r="R20" s="118">
        <v>9</v>
      </c>
      <c r="S20" s="119">
        <f t="shared" si="8"/>
        <v>0</v>
      </c>
      <c r="T20" s="118">
        <v>9</v>
      </c>
      <c r="U20" s="119">
        <f t="shared" si="9"/>
        <v>0.108</v>
      </c>
      <c r="V20" s="118">
        <v>9</v>
      </c>
      <c r="W20" s="119">
        <f t="shared" si="3"/>
        <v>0.27</v>
      </c>
      <c r="X20" s="120">
        <f t="shared" si="4"/>
        <v>0.378</v>
      </c>
      <c r="Y20" s="133">
        <v>35</v>
      </c>
      <c r="Z20" s="122">
        <f t="shared" si="5"/>
        <v>0</v>
      </c>
      <c r="AA20" s="122">
        <f t="shared" si="6"/>
        <v>3.78</v>
      </c>
      <c r="AB20" s="123">
        <f t="shared" si="7"/>
        <v>9.4500000000000011</v>
      </c>
    </row>
    <row r="21" spans="1:28" ht="26.25">
      <c r="A21" s="112">
        <v>10</v>
      </c>
      <c r="B21" s="141" t="s">
        <v>80</v>
      </c>
      <c r="C21" s="125"/>
      <c r="D21" s="113"/>
      <c r="E21" s="113"/>
      <c r="F21" s="113"/>
      <c r="G21" s="113"/>
      <c r="H21" s="113"/>
      <c r="I21" s="138"/>
      <c r="J21" s="115"/>
      <c r="K21" s="112">
        <v>53</v>
      </c>
      <c r="L21" s="112"/>
      <c r="M21" s="112"/>
      <c r="N21" s="129"/>
      <c r="O21" s="116">
        <f t="shared" si="0"/>
        <v>0</v>
      </c>
      <c r="P21" s="116">
        <f t="shared" si="1"/>
        <v>0</v>
      </c>
      <c r="Q21" s="117">
        <f t="shared" si="2"/>
        <v>53</v>
      </c>
      <c r="R21" s="118">
        <v>9</v>
      </c>
      <c r="S21" s="119">
        <f t="shared" si="8"/>
        <v>0</v>
      </c>
      <c r="T21" s="118">
        <v>9</v>
      </c>
      <c r="U21" s="119">
        <f t="shared" si="9"/>
        <v>0</v>
      </c>
      <c r="V21" s="118">
        <v>9</v>
      </c>
      <c r="W21" s="119">
        <f t="shared" si="3"/>
        <v>0.47699999999999998</v>
      </c>
      <c r="X21" s="120">
        <f t="shared" si="4"/>
        <v>0.47699999999999998</v>
      </c>
      <c r="Y21" s="121">
        <v>46.1</v>
      </c>
      <c r="Z21" s="122">
        <f t="shared" si="5"/>
        <v>0</v>
      </c>
      <c r="AA21" s="122">
        <f t="shared" si="6"/>
        <v>0</v>
      </c>
      <c r="AB21" s="123">
        <f t="shared" si="7"/>
        <v>21.989699999999999</v>
      </c>
    </row>
    <row r="22" spans="1:28" ht="26.25">
      <c r="A22" s="112">
        <v>11</v>
      </c>
      <c r="B22" s="141" t="s">
        <v>75</v>
      </c>
      <c r="C22" s="125"/>
      <c r="D22" s="113"/>
      <c r="E22" s="113"/>
      <c r="F22" s="113"/>
      <c r="G22" s="113"/>
      <c r="H22" s="113"/>
      <c r="I22" s="140"/>
      <c r="J22" s="115"/>
      <c r="K22" s="112"/>
      <c r="L22" s="112"/>
      <c r="M22" s="112">
        <v>150</v>
      </c>
      <c r="N22" s="112"/>
      <c r="O22" s="116">
        <f t="shared" si="0"/>
        <v>0</v>
      </c>
      <c r="P22" s="116">
        <f t="shared" si="1"/>
        <v>0</v>
      </c>
      <c r="Q22" s="117">
        <f t="shared" si="2"/>
        <v>150</v>
      </c>
      <c r="R22" s="118">
        <v>9</v>
      </c>
      <c r="S22" s="119">
        <f t="shared" si="8"/>
        <v>0</v>
      </c>
      <c r="T22" s="118">
        <v>9</v>
      </c>
      <c r="U22" s="119">
        <f t="shared" si="9"/>
        <v>0</v>
      </c>
      <c r="V22" s="118">
        <v>9</v>
      </c>
      <c r="W22" s="119">
        <f t="shared" si="3"/>
        <v>1.35</v>
      </c>
      <c r="X22" s="120">
        <f t="shared" si="4"/>
        <v>1.35</v>
      </c>
      <c r="Y22" s="121">
        <v>165</v>
      </c>
      <c r="Z22" s="122">
        <f t="shared" si="5"/>
        <v>0</v>
      </c>
      <c r="AA22" s="122">
        <f t="shared" si="6"/>
        <v>0</v>
      </c>
      <c r="AB22" s="123">
        <f t="shared" si="7"/>
        <v>222.75000000000003</v>
      </c>
    </row>
    <row r="23" spans="1:28" ht="26.25">
      <c r="A23" s="112">
        <v>12</v>
      </c>
      <c r="B23" s="141" t="s">
        <v>30</v>
      </c>
      <c r="C23" s="125">
        <v>6</v>
      </c>
      <c r="D23" s="132"/>
      <c r="E23" s="113"/>
      <c r="F23" s="132">
        <v>5</v>
      </c>
      <c r="G23" s="132">
        <v>13</v>
      </c>
      <c r="H23" s="113"/>
      <c r="I23" s="114"/>
      <c r="J23" s="115">
        <v>7</v>
      </c>
      <c r="K23" s="112"/>
      <c r="L23" s="112"/>
      <c r="M23" s="112"/>
      <c r="N23" s="112"/>
      <c r="O23" s="116">
        <f t="shared" si="0"/>
        <v>6</v>
      </c>
      <c r="P23" s="116">
        <f t="shared" si="1"/>
        <v>18</v>
      </c>
      <c r="Q23" s="117">
        <f t="shared" si="2"/>
        <v>7</v>
      </c>
      <c r="R23" s="118">
        <v>9</v>
      </c>
      <c r="S23" s="119">
        <f t="shared" si="8"/>
        <v>5.3999999999999999E-2</v>
      </c>
      <c r="T23" s="118">
        <v>9</v>
      </c>
      <c r="U23" s="119">
        <f t="shared" si="9"/>
        <v>0.16200000000000001</v>
      </c>
      <c r="V23" s="118">
        <v>9</v>
      </c>
      <c r="W23" s="119">
        <f t="shared" si="3"/>
        <v>6.3E-2</v>
      </c>
      <c r="X23" s="120">
        <f t="shared" si="4"/>
        <v>0.27900000000000003</v>
      </c>
      <c r="Y23" s="121">
        <v>127.12</v>
      </c>
      <c r="Z23" s="122">
        <f t="shared" si="5"/>
        <v>6.8644800000000004</v>
      </c>
      <c r="AA23" s="122">
        <f t="shared" si="6"/>
        <v>20.593440000000001</v>
      </c>
      <c r="AB23" s="123">
        <f t="shared" si="7"/>
        <v>8.008560000000001</v>
      </c>
    </row>
    <row r="24" spans="1:28" ht="26.25">
      <c r="A24" s="112">
        <v>13</v>
      </c>
      <c r="B24" s="135" t="s">
        <v>17</v>
      </c>
      <c r="C24" s="136"/>
      <c r="D24" s="137"/>
      <c r="E24" s="137"/>
      <c r="F24" s="113"/>
      <c r="G24" s="113"/>
      <c r="H24" s="113"/>
      <c r="I24" s="114"/>
      <c r="J24" s="115"/>
      <c r="K24" s="112">
        <v>5</v>
      </c>
      <c r="L24" s="112"/>
      <c r="M24" s="112"/>
      <c r="N24" s="112"/>
      <c r="O24" s="116">
        <f t="shared" si="0"/>
        <v>0</v>
      </c>
      <c r="P24" s="116">
        <f t="shared" si="1"/>
        <v>0</v>
      </c>
      <c r="Q24" s="117">
        <f t="shared" si="2"/>
        <v>5</v>
      </c>
      <c r="R24" s="118">
        <v>9</v>
      </c>
      <c r="S24" s="119">
        <f t="shared" si="8"/>
        <v>0</v>
      </c>
      <c r="T24" s="118">
        <v>9</v>
      </c>
      <c r="U24" s="119">
        <f t="shared" si="9"/>
        <v>0</v>
      </c>
      <c r="V24" s="118">
        <v>9</v>
      </c>
      <c r="W24" s="119">
        <f t="shared" si="3"/>
        <v>4.4999999999999998E-2</v>
      </c>
      <c r="X24" s="120">
        <f t="shared" si="4"/>
        <v>4.4999999999999998E-2</v>
      </c>
      <c r="Y24" s="121">
        <v>360</v>
      </c>
      <c r="Z24" s="122">
        <f t="shared" si="5"/>
        <v>0</v>
      </c>
      <c r="AA24" s="122">
        <f t="shared" si="6"/>
        <v>0</v>
      </c>
      <c r="AB24" s="123">
        <f t="shared" si="7"/>
        <v>16.2</v>
      </c>
    </row>
    <row r="25" spans="1:28" ht="26.25">
      <c r="A25" s="112">
        <v>14</v>
      </c>
      <c r="B25" s="135" t="s">
        <v>81</v>
      </c>
      <c r="C25" s="136"/>
      <c r="D25" s="137"/>
      <c r="E25" s="113"/>
      <c r="F25" s="113"/>
      <c r="G25" s="113">
        <v>66</v>
      </c>
      <c r="H25" s="113"/>
      <c r="I25" s="114"/>
      <c r="J25" s="115"/>
      <c r="K25" s="112"/>
      <c r="L25" s="112"/>
      <c r="M25" s="112"/>
      <c r="N25" s="112"/>
      <c r="O25" s="116">
        <f t="shared" si="0"/>
        <v>0</v>
      </c>
      <c r="P25" s="116">
        <f t="shared" si="1"/>
        <v>66</v>
      </c>
      <c r="Q25" s="117">
        <f t="shared" si="2"/>
        <v>0</v>
      </c>
      <c r="R25" s="118">
        <v>9</v>
      </c>
      <c r="S25" s="119">
        <f t="shared" si="8"/>
        <v>0</v>
      </c>
      <c r="T25" s="118">
        <v>9</v>
      </c>
      <c r="U25" s="119">
        <f t="shared" si="9"/>
        <v>0.59399999999999997</v>
      </c>
      <c r="V25" s="118">
        <v>9</v>
      </c>
      <c r="W25" s="119">
        <f t="shared" si="3"/>
        <v>0</v>
      </c>
      <c r="X25" s="120">
        <f t="shared" si="4"/>
        <v>0.59399999999999997</v>
      </c>
      <c r="Y25" s="121">
        <v>55</v>
      </c>
      <c r="Z25" s="122">
        <f t="shared" si="5"/>
        <v>0</v>
      </c>
      <c r="AA25" s="122">
        <f t="shared" si="6"/>
        <v>32.67</v>
      </c>
      <c r="AB25" s="123">
        <f t="shared" si="7"/>
        <v>0</v>
      </c>
    </row>
    <row r="26" spans="1:28" ht="26.25">
      <c r="A26" s="112">
        <v>15</v>
      </c>
      <c r="B26" s="139" t="s">
        <v>82</v>
      </c>
      <c r="C26" s="125"/>
      <c r="D26" s="113"/>
      <c r="E26" s="113"/>
      <c r="F26" s="132"/>
      <c r="G26" s="113">
        <v>47.5</v>
      </c>
      <c r="H26" s="113"/>
      <c r="I26" s="114"/>
      <c r="J26" s="115"/>
      <c r="K26" s="112"/>
      <c r="L26" s="112"/>
      <c r="M26" s="112"/>
      <c r="N26" s="112"/>
      <c r="O26" s="116">
        <f t="shared" si="0"/>
        <v>0</v>
      </c>
      <c r="P26" s="116">
        <f t="shared" si="1"/>
        <v>47.5</v>
      </c>
      <c r="Q26" s="117">
        <f t="shared" si="2"/>
        <v>0</v>
      </c>
      <c r="R26" s="118">
        <v>9</v>
      </c>
      <c r="S26" s="119">
        <f t="shared" si="8"/>
        <v>0</v>
      </c>
      <c r="T26" s="118">
        <v>9</v>
      </c>
      <c r="U26" s="119">
        <f t="shared" si="9"/>
        <v>0.42749999999999999</v>
      </c>
      <c r="V26" s="118">
        <v>9</v>
      </c>
      <c r="W26" s="119">
        <f t="shared" si="3"/>
        <v>0</v>
      </c>
      <c r="X26" s="120">
        <f t="shared" si="4"/>
        <v>0.42749999999999999</v>
      </c>
      <c r="Y26" s="121">
        <v>201.32</v>
      </c>
      <c r="Z26" s="122">
        <f t="shared" si="5"/>
        <v>0</v>
      </c>
      <c r="AA26" s="122">
        <f t="shared" si="6"/>
        <v>86.064299999999989</v>
      </c>
      <c r="AB26" s="123">
        <f t="shared" si="7"/>
        <v>0</v>
      </c>
    </row>
    <row r="27" spans="1:28" ht="26.25">
      <c r="A27" s="112">
        <v>16</v>
      </c>
      <c r="B27" s="142" t="s">
        <v>31</v>
      </c>
      <c r="C27" s="125"/>
      <c r="D27" s="113"/>
      <c r="E27" s="113"/>
      <c r="F27" s="144">
        <v>16</v>
      </c>
      <c r="G27" s="144"/>
      <c r="H27" s="145"/>
      <c r="I27" s="146"/>
      <c r="J27" s="147"/>
      <c r="K27" s="112"/>
      <c r="L27" s="112"/>
      <c r="M27" s="112"/>
      <c r="N27" s="112"/>
      <c r="O27" s="116">
        <f t="shared" si="0"/>
        <v>0</v>
      </c>
      <c r="P27" s="116">
        <f t="shared" si="1"/>
        <v>16</v>
      </c>
      <c r="Q27" s="117">
        <f t="shared" si="2"/>
        <v>0</v>
      </c>
      <c r="R27" s="118">
        <v>9</v>
      </c>
      <c r="S27" s="119">
        <f t="shared" si="8"/>
        <v>0</v>
      </c>
      <c r="T27" s="118">
        <v>9</v>
      </c>
      <c r="U27" s="119">
        <f t="shared" si="9"/>
        <v>0.14399999999999999</v>
      </c>
      <c r="V27" s="118">
        <v>9</v>
      </c>
      <c r="W27" s="119">
        <f t="shared" si="3"/>
        <v>0</v>
      </c>
      <c r="X27" s="120">
        <f t="shared" si="4"/>
        <v>0.14399999999999999</v>
      </c>
      <c r="Y27" s="148">
        <v>38</v>
      </c>
      <c r="Z27" s="122">
        <f t="shared" si="5"/>
        <v>0</v>
      </c>
      <c r="AA27" s="122">
        <f t="shared" si="6"/>
        <v>5.4719999999999995</v>
      </c>
      <c r="AB27" s="123">
        <f t="shared" si="7"/>
        <v>0</v>
      </c>
    </row>
    <row r="28" spans="1:28" ht="26.25">
      <c r="A28" s="112">
        <v>17</v>
      </c>
      <c r="B28" s="139" t="s">
        <v>33</v>
      </c>
      <c r="C28" s="125"/>
      <c r="D28" s="113"/>
      <c r="E28" s="113"/>
      <c r="F28" s="113">
        <v>2.5</v>
      </c>
      <c r="G28" s="132">
        <v>128</v>
      </c>
      <c r="H28" s="113"/>
      <c r="I28" s="114"/>
      <c r="J28" s="115"/>
      <c r="K28" s="112"/>
      <c r="L28" s="112"/>
      <c r="M28" s="112"/>
      <c r="N28" s="112"/>
      <c r="O28" s="116">
        <f t="shared" si="0"/>
        <v>0</v>
      </c>
      <c r="P28" s="116">
        <f t="shared" si="1"/>
        <v>130.5</v>
      </c>
      <c r="Q28" s="117">
        <f t="shared" si="2"/>
        <v>0</v>
      </c>
      <c r="R28" s="118">
        <v>9</v>
      </c>
      <c r="S28" s="119">
        <f t="shared" si="8"/>
        <v>0</v>
      </c>
      <c r="T28" s="118">
        <v>9</v>
      </c>
      <c r="U28" s="119">
        <f t="shared" si="9"/>
        <v>1.1745000000000001</v>
      </c>
      <c r="V28" s="118">
        <v>9</v>
      </c>
      <c r="W28" s="119">
        <f t="shared" si="3"/>
        <v>0</v>
      </c>
      <c r="X28" s="120">
        <f t="shared" si="4"/>
        <v>1.1745000000000001</v>
      </c>
      <c r="Y28" s="121">
        <v>36.6</v>
      </c>
      <c r="Z28" s="122">
        <f t="shared" si="5"/>
        <v>0</v>
      </c>
      <c r="AA28" s="122">
        <f t="shared" si="6"/>
        <v>42.986700000000006</v>
      </c>
      <c r="AB28" s="123">
        <f t="shared" si="7"/>
        <v>0</v>
      </c>
    </row>
    <row r="29" spans="1:28" ht="26.25">
      <c r="A29" s="112">
        <v>18</v>
      </c>
      <c r="B29" s="135" t="s">
        <v>19</v>
      </c>
      <c r="C29" s="136"/>
      <c r="D29" s="137">
        <v>15</v>
      </c>
      <c r="E29" s="137"/>
      <c r="F29" s="125"/>
      <c r="G29" s="113">
        <v>4.5</v>
      </c>
      <c r="H29" s="113">
        <v>20</v>
      </c>
      <c r="I29" s="114"/>
      <c r="J29" s="115"/>
      <c r="K29" s="112"/>
      <c r="L29" s="112"/>
      <c r="M29" s="112"/>
      <c r="N29" s="112">
        <v>15</v>
      </c>
      <c r="O29" s="116">
        <f t="shared" si="0"/>
        <v>15</v>
      </c>
      <c r="P29" s="116">
        <f t="shared" si="1"/>
        <v>24.5</v>
      </c>
      <c r="Q29" s="117">
        <f t="shared" si="2"/>
        <v>15</v>
      </c>
      <c r="R29" s="118">
        <v>9</v>
      </c>
      <c r="S29" s="119">
        <f t="shared" si="8"/>
        <v>0.13500000000000001</v>
      </c>
      <c r="T29" s="118">
        <v>9</v>
      </c>
      <c r="U29" s="119">
        <f t="shared" si="9"/>
        <v>0.2205</v>
      </c>
      <c r="V29" s="118">
        <v>9</v>
      </c>
      <c r="W29" s="119">
        <f t="shared" si="3"/>
        <v>0.13500000000000001</v>
      </c>
      <c r="X29" s="120">
        <f t="shared" si="4"/>
        <v>0.49050000000000005</v>
      </c>
      <c r="Y29" s="121">
        <v>64.67</v>
      </c>
      <c r="Z29" s="122">
        <f t="shared" si="5"/>
        <v>8.7304500000000012</v>
      </c>
      <c r="AA29" s="122">
        <f t="shared" si="6"/>
        <v>14.259735000000001</v>
      </c>
      <c r="AB29" s="123">
        <f t="shared" si="7"/>
        <v>8.7304500000000012</v>
      </c>
    </row>
    <row r="30" spans="1:28" ht="26.25">
      <c r="A30" s="112">
        <v>19</v>
      </c>
      <c r="B30" s="139" t="s">
        <v>76</v>
      </c>
      <c r="C30" s="125"/>
      <c r="D30" s="113"/>
      <c r="E30" s="113"/>
      <c r="F30" s="125"/>
      <c r="G30" s="113"/>
      <c r="H30" s="113"/>
      <c r="I30" s="114"/>
      <c r="J30" s="115">
        <v>95</v>
      </c>
      <c r="K30" s="112"/>
      <c r="L30" s="112"/>
      <c r="M30" s="112"/>
      <c r="N30" s="112"/>
      <c r="O30" s="116">
        <f t="shared" si="0"/>
        <v>0</v>
      </c>
      <c r="P30" s="116">
        <f t="shared" si="1"/>
        <v>0</v>
      </c>
      <c r="Q30" s="117">
        <f t="shared" si="2"/>
        <v>95</v>
      </c>
      <c r="R30" s="118">
        <v>9</v>
      </c>
      <c r="S30" s="119">
        <f t="shared" si="8"/>
        <v>0</v>
      </c>
      <c r="T30" s="118">
        <v>9</v>
      </c>
      <c r="U30" s="119">
        <f t="shared" si="9"/>
        <v>0</v>
      </c>
      <c r="V30" s="118">
        <v>9</v>
      </c>
      <c r="W30" s="119">
        <f t="shared" si="3"/>
        <v>0.85499999999999998</v>
      </c>
      <c r="X30" s="120">
        <f t="shared" si="4"/>
        <v>0.85499999999999998</v>
      </c>
      <c r="Y30" s="121">
        <v>350</v>
      </c>
      <c r="Z30" s="122">
        <f t="shared" si="5"/>
        <v>0</v>
      </c>
      <c r="AA30" s="122">
        <f t="shared" si="6"/>
        <v>0</v>
      </c>
      <c r="AB30" s="123">
        <f t="shared" si="7"/>
        <v>299.25</v>
      </c>
    </row>
    <row r="31" spans="1:28" ht="26.25">
      <c r="A31" s="112">
        <v>20</v>
      </c>
      <c r="B31" s="139" t="s">
        <v>51</v>
      </c>
      <c r="C31" s="125"/>
      <c r="D31" s="113"/>
      <c r="E31" s="113"/>
      <c r="F31" s="125">
        <v>10</v>
      </c>
      <c r="G31" s="113"/>
      <c r="H31" s="113"/>
      <c r="I31" s="114"/>
      <c r="J31" s="115"/>
      <c r="K31" s="112"/>
      <c r="L31" s="112"/>
      <c r="M31" s="126"/>
      <c r="N31" s="112"/>
      <c r="O31" s="116">
        <f t="shared" si="0"/>
        <v>0</v>
      </c>
      <c r="P31" s="116">
        <f t="shared" si="1"/>
        <v>10</v>
      </c>
      <c r="Q31" s="117">
        <f t="shared" si="2"/>
        <v>0</v>
      </c>
      <c r="R31" s="118">
        <v>9</v>
      </c>
      <c r="S31" s="119">
        <f t="shared" si="8"/>
        <v>0</v>
      </c>
      <c r="T31" s="118">
        <v>9</v>
      </c>
      <c r="U31" s="119">
        <f t="shared" si="9"/>
        <v>0.09</v>
      </c>
      <c r="V31" s="118">
        <v>9</v>
      </c>
      <c r="W31" s="119">
        <f t="shared" si="3"/>
        <v>0</v>
      </c>
      <c r="X31" s="120">
        <f t="shared" si="4"/>
        <v>0.09</v>
      </c>
      <c r="Y31" s="121">
        <v>127.18</v>
      </c>
      <c r="Z31" s="122">
        <f t="shared" si="5"/>
        <v>0</v>
      </c>
      <c r="AA31" s="122">
        <f t="shared" si="6"/>
        <v>11.446200000000001</v>
      </c>
      <c r="AB31" s="123">
        <f t="shared" si="7"/>
        <v>0</v>
      </c>
    </row>
    <row r="32" spans="1:28" ht="26.25">
      <c r="A32" s="112">
        <v>21</v>
      </c>
      <c r="B32" s="141" t="s">
        <v>83</v>
      </c>
      <c r="C32" s="125"/>
      <c r="D32" s="113"/>
      <c r="E32" s="113"/>
      <c r="F32" s="125">
        <v>2</v>
      </c>
      <c r="G32" s="113">
        <v>1</v>
      </c>
      <c r="H32" s="113"/>
      <c r="I32" s="114"/>
      <c r="J32" s="115">
        <v>2</v>
      </c>
      <c r="K32" s="112">
        <v>2</v>
      </c>
      <c r="L32" s="112"/>
      <c r="M32" s="130"/>
      <c r="N32" s="129"/>
      <c r="O32" s="116">
        <f t="shared" si="0"/>
        <v>0</v>
      </c>
      <c r="P32" s="116">
        <f t="shared" si="1"/>
        <v>3</v>
      </c>
      <c r="Q32" s="117">
        <f t="shared" si="2"/>
        <v>4</v>
      </c>
      <c r="R32" s="118">
        <v>9</v>
      </c>
      <c r="S32" s="119">
        <f t="shared" si="8"/>
        <v>0</v>
      </c>
      <c r="T32" s="118">
        <v>9</v>
      </c>
      <c r="U32" s="119">
        <f t="shared" si="9"/>
        <v>2.7E-2</v>
      </c>
      <c r="V32" s="118">
        <v>9</v>
      </c>
      <c r="W32" s="119">
        <f t="shared" si="3"/>
        <v>3.5999999999999997E-2</v>
      </c>
      <c r="X32" s="120">
        <f t="shared" si="4"/>
        <v>6.3E-2</v>
      </c>
      <c r="Y32" s="121">
        <v>13.95</v>
      </c>
      <c r="Z32" s="122">
        <f t="shared" si="5"/>
        <v>0</v>
      </c>
      <c r="AA32" s="122">
        <f t="shared" si="6"/>
        <v>0.37664999999999998</v>
      </c>
      <c r="AB32" s="123">
        <f t="shared" si="7"/>
        <v>0.50219999999999998</v>
      </c>
    </row>
    <row r="33" spans="1:28" ht="26.25">
      <c r="A33" s="112">
        <v>22</v>
      </c>
      <c r="B33" s="135" t="s">
        <v>89</v>
      </c>
      <c r="C33" s="143"/>
      <c r="D33" s="145"/>
      <c r="E33" s="145"/>
      <c r="F33" s="131">
        <v>30</v>
      </c>
      <c r="G33" s="132"/>
      <c r="H33" s="113"/>
      <c r="I33" s="114"/>
      <c r="J33" s="115"/>
      <c r="K33" s="112"/>
      <c r="L33" s="112"/>
      <c r="M33" s="112"/>
      <c r="N33" s="112"/>
      <c r="O33" s="116">
        <f t="shared" si="0"/>
        <v>0</v>
      </c>
      <c r="P33" s="116">
        <f t="shared" si="1"/>
        <v>30</v>
      </c>
      <c r="Q33" s="117">
        <f t="shared" si="2"/>
        <v>0</v>
      </c>
      <c r="R33" s="118">
        <v>9</v>
      </c>
      <c r="S33" s="119">
        <f t="shared" si="8"/>
        <v>0</v>
      </c>
      <c r="T33" s="118">
        <v>9</v>
      </c>
      <c r="U33" s="119">
        <f t="shared" si="9"/>
        <v>0.27</v>
      </c>
      <c r="V33" s="118">
        <v>9</v>
      </c>
      <c r="W33" s="119">
        <f t="shared" si="3"/>
        <v>0</v>
      </c>
      <c r="X33" s="120">
        <f t="shared" si="4"/>
        <v>0.27</v>
      </c>
      <c r="Y33" s="121">
        <v>77</v>
      </c>
      <c r="Z33" s="122">
        <f t="shared" si="5"/>
        <v>0</v>
      </c>
      <c r="AA33" s="122">
        <f t="shared" si="6"/>
        <v>20.790000000000003</v>
      </c>
      <c r="AB33" s="123">
        <f t="shared" si="7"/>
        <v>0</v>
      </c>
    </row>
    <row r="34" spans="1:28" ht="26.25">
      <c r="A34" s="112">
        <v>23</v>
      </c>
      <c r="B34" s="141" t="s">
        <v>84</v>
      </c>
      <c r="C34" s="125"/>
      <c r="D34" s="113"/>
      <c r="E34" s="113"/>
      <c r="F34" s="125">
        <v>4</v>
      </c>
      <c r="G34" s="113"/>
      <c r="H34" s="113"/>
      <c r="I34" s="114"/>
      <c r="J34" s="115">
        <v>5</v>
      </c>
      <c r="K34" s="112"/>
      <c r="L34" s="112"/>
      <c r="M34" s="112"/>
      <c r="N34" s="112"/>
      <c r="O34" s="116">
        <f t="shared" si="0"/>
        <v>0</v>
      </c>
      <c r="P34" s="116">
        <f t="shared" si="1"/>
        <v>4</v>
      </c>
      <c r="Q34" s="117">
        <f t="shared" si="2"/>
        <v>5</v>
      </c>
      <c r="R34" s="118">
        <v>9</v>
      </c>
      <c r="S34" s="119">
        <f t="shared" si="8"/>
        <v>0</v>
      </c>
      <c r="T34" s="118">
        <v>9</v>
      </c>
      <c r="U34" s="119">
        <f t="shared" si="9"/>
        <v>3.5999999999999997E-2</v>
      </c>
      <c r="V34" s="118">
        <v>9</v>
      </c>
      <c r="W34" s="119">
        <f t="shared" si="3"/>
        <v>4.4999999999999998E-2</v>
      </c>
      <c r="X34" s="120">
        <f t="shared" si="4"/>
        <v>8.0999999999999989E-2</v>
      </c>
      <c r="Y34" s="121">
        <v>147.12</v>
      </c>
      <c r="Z34" s="122">
        <f t="shared" si="5"/>
        <v>0</v>
      </c>
      <c r="AA34" s="122">
        <f t="shared" si="6"/>
        <v>5.2963199999999997</v>
      </c>
      <c r="AB34" s="123">
        <f t="shared" si="7"/>
        <v>6.6204000000000001</v>
      </c>
    </row>
    <row r="35" spans="1:28" ht="26.25">
      <c r="A35" s="112">
        <v>24</v>
      </c>
      <c r="B35" s="141" t="s">
        <v>37</v>
      </c>
      <c r="C35" s="125"/>
      <c r="D35" s="113"/>
      <c r="E35" s="113"/>
      <c r="F35" s="125"/>
      <c r="G35" s="113"/>
      <c r="H35" s="113"/>
      <c r="I35" s="114">
        <v>31.111000000000001</v>
      </c>
      <c r="J35" s="115"/>
      <c r="K35" s="112"/>
      <c r="L35" s="112">
        <v>31.111000000000001</v>
      </c>
      <c r="M35" s="112"/>
      <c r="N35" s="112"/>
      <c r="O35" s="116">
        <f t="shared" si="0"/>
        <v>0</v>
      </c>
      <c r="P35" s="116">
        <f t="shared" si="1"/>
        <v>31.111000000000001</v>
      </c>
      <c r="Q35" s="117">
        <f t="shared" si="2"/>
        <v>31.111000000000001</v>
      </c>
      <c r="R35" s="118">
        <v>9</v>
      </c>
      <c r="S35" s="119">
        <f t="shared" si="8"/>
        <v>0</v>
      </c>
      <c r="T35" s="118">
        <v>9</v>
      </c>
      <c r="U35" s="119">
        <f t="shared" si="9"/>
        <v>0.279999</v>
      </c>
      <c r="V35" s="118">
        <v>9</v>
      </c>
      <c r="W35" s="119">
        <f t="shared" si="3"/>
        <v>0.279999</v>
      </c>
      <c r="X35" s="120">
        <f t="shared" si="4"/>
        <v>0.559998</v>
      </c>
      <c r="Y35" s="121">
        <v>69.23</v>
      </c>
      <c r="Z35" s="122">
        <f t="shared" si="5"/>
        <v>0</v>
      </c>
      <c r="AA35" s="122">
        <f t="shared" si="6"/>
        <v>19.384330770000002</v>
      </c>
      <c r="AB35" s="123">
        <f t="shared" si="7"/>
        <v>19.384330770000002</v>
      </c>
    </row>
    <row r="36" spans="1:28" ht="26.25">
      <c r="A36" s="112">
        <v>25</v>
      </c>
      <c r="B36" s="135" t="s">
        <v>22</v>
      </c>
      <c r="C36" s="136"/>
      <c r="D36" s="137">
        <v>1</v>
      </c>
      <c r="E36" s="137"/>
      <c r="F36" s="125"/>
      <c r="G36" s="132"/>
      <c r="H36" s="113"/>
      <c r="I36" s="114"/>
      <c r="J36" s="115"/>
      <c r="K36" s="112"/>
      <c r="L36" s="112"/>
      <c r="M36" s="112"/>
      <c r="N36" s="112">
        <v>1</v>
      </c>
      <c r="O36" s="116">
        <f t="shared" si="0"/>
        <v>1</v>
      </c>
      <c r="P36" s="116">
        <f t="shared" si="1"/>
        <v>0</v>
      </c>
      <c r="Q36" s="117">
        <f t="shared" si="2"/>
        <v>1</v>
      </c>
      <c r="R36" s="118">
        <v>9</v>
      </c>
      <c r="S36" s="119">
        <f t="shared" si="8"/>
        <v>8.9999999999999993E-3</v>
      </c>
      <c r="T36" s="118">
        <v>9</v>
      </c>
      <c r="U36" s="119">
        <f t="shared" si="9"/>
        <v>0</v>
      </c>
      <c r="V36" s="118">
        <v>9</v>
      </c>
      <c r="W36" s="119">
        <f t="shared" si="3"/>
        <v>8.9999999999999993E-3</v>
      </c>
      <c r="X36" s="120">
        <f t="shared" si="4"/>
        <v>1.7999999999999999E-2</v>
      </c>
      <c r="Y36" s="137">
        <v>369.52</v>
      </c>
      <c r="Z36" s="122">
        <f t="shared" si="5"/>
        <v>3.3256799999999997</v>
      </c>
      <c r="AA36" s="122">
        <f t="shared" si="6"/>
        <v>0</v>
      </c>
      <c r="AB36" s="123">
        <f t="shared" si="7"/>
        <v>3.3256799999999997</v>
      </c>
    </row>
    <row r="37" spans="1:28" ht="27" thickBot="1">
      <c r="A37" s="112">
        <v>26</v>
      </c>
      <c r="B37" s="149" t="s">
        <v>85</v>
      </c>
      <c r="C37" s="150"/>
      <c r="D37" s="151"/>
      <c r="E37" s="151"/>
      <c r="F37" s="150"/>
      <c r="G37" s="151">
        <v>7.5</v>
      </c>
      <c r="H37" s="151"/>
      <c r="I37" s="152"/>
      <c r="J37" s="153"/>
      <c r="K37" s="154"/>
      <c r="L37" s="154"/>
      <c r="M37" s="154"/>
      <c r="N37" s="155"/>
      <c r="O37" s="116">
        <f t="shared" si="0"/>
        <v>0</v>
      </c>
      <c r="P37" s="116">
        <f t="shared" si="1"/>
        <v>7.5</v>
      </c>
      <c r="Q37" s="117">
        <f t="shared" si="2"/>
        <v>0</v>
      </c>
      <c r="R37" s="118">
        <v>9</v>
      </c>
      <c r="S37" s="119">
        <f t="shared" si="8"/>
        <v>0</v>
      </c>
      <c r="T37" s="118">
        <v>9</v>
      </c>
      <c r="U37" s="119">
        <f t="shared" si="9"/>
        <v>6.7500000000000004E-2</v>
      </c>
      <c r="V37" s="118">
        <v>9</v>
      </c>
      <c r="W37" s="119">
        <f t="shared" si="3"/>
        <v>0</v>
      </c>
      <c r="X37" s="120">
        <f t="shared" si="4"/>
        <v>6.7500000000000004E-2</v>
      </c>
      <c r="Y37" s="121">
        <v>182.5</v>
      </c>
      <c r="Z37" s="122">
        <f t="shared" si="5"/>
        <v>0</v>
      </c>
      <c r="AA37" s="122">
        <f t="shared" si="6"/>
        <v>12.318750000000001</v>
      </c>
      <c r="AB37" s="123">
        <f t="shared" si="7"/>
        <v>0</v>
      </c>
    </row>
    <row r="38" spans="1:28" ht="18.75">
      <c r="A38" s="156"/>
      <c r="B38" s="157"/>
      <c r="C38" s="156"/>
      <c r="D38" s="158"/>
      <c r="E38" s="158"/>
      <c r="F38" s="156"/>
      <c r="G38" s="156"/>
      <c r="H38" s="156"/>
      <c r="I38" s="156"/>
      <c r="J38" s="156"/>
      <c r="K38" s="156"/>
      <c r="L38" s="156"/>
      <c r="M38" s="159"/>
      <c r="N38" s="159"/>
      <c r="O38" s="160"/>
      <c r="P38" s="160"/>
      <c r="Q38" s="160"/>
      <c r="R38" s="161"/>
      <c r="S38" s="160"/>
      <c r="T38" s="161"/>
      <c r="U38" s="160"/>
      <c r="V38" s="161"/>
      <c r="W38" s="160"/>
      <c r="X38" s="162"/>
      <c r="Y38" s="163" t="s">
        <v>23</v>
      </c>
      <c r="Z38" s="164">
        <f>SUM(Z12:Z37)</f>
        <v>323.18607212999996</v>
      </c>
      <c r="AA38" s="164">
        <f>SUM(AA12:AA37)</f>
        <v>343.57292576999998</v>
      </c>
      <c r="AB38" s="165">
        <f>SUM(AB12:AB37)</f>
        <v>616.21132077000004</v>
      </c>
    </row>
    <row r="39" spans="1:28" ht="21">
      <c r="A39" s="63" t="s">
        <v>26</v>
      </c>
      <c r="B39" s="83"/>
      <c r="C39" s="83"/>
      <c r="D39" s="83"/>
      <c r="E39" s="83"/>
      <c r="F39" s="83"/>
      <c r="G39" s="83"/>
      <c r="H39" s="2" t="s">
        <v>90</v>
      </c>
      <c r="I39" s="83"/>
      <c r="J39" s="83"/>
      <c r="K39" s="83"/>
      <c r="L39" s="83"/>
      <c r="M39" s="83"/>
      <c r="N39" s="83"/>
      <c r="O39" s="83"/>
      <c r="P39" s="83"/>
      <c r="Q39" s="83"/>
      <c r="R39" s="84"/>
      <c r="S39" s="83"/>
      <c r="T39" s="84"/>
      <c r="U39" s="83"/>
      <c r="V39" s="84"/>
      <c r="W39" s="83"/>
      <c r="X39" s="166"/>
      <c r="Y39" s="88"/>
      <c r="Z39" s="167">
        <f>AB6/Z38-100%</f>
        <v>1.2278187771358651</v>
      </c>
      <c r="AA39" s="167">
        <f>AB7/AA38-100%</f>
        <v>1.2527968356800714</v>
      </c>
      <c r="AB39" s="166">
        <f>AB8/AB38-100%</f>
        <v>1.2200176366292435</v>
      </c>
    </row>
  </sheetData>
  <sortState ref="B12:AB37">
    <sortCondition ref="B12"/>
  </sortState>
  <mergeCells count="31">
    <mergeCell ref="A9:B9"/>
    <mergeCell ref="C9:E9"/>
    <mergeCell ref="F9:I9"/>
    <mergeCell ref="J9:N9"/>
    <mergeCell ref="F10:F11"/>
    <mergeCell ref="M10:M11"/>
    <mergeCell ref="N10:N11"/>
    <mergeCell ref="E5:N5"/>
    <mergeCell ref="O6:R6"/>
    <mergeCell ref="O7:R7"/>
    <mergeCell ref="O8:R8"/>
    <mergeCell ref="A10:A11"/>
    <mergeCell ref="B10:B11"/>
    <mergeCell ref="C10:C11"/>
    <mergeCell ref="D10:D11"/>
    <mergeCell ref="E10:E11"/>
    <mergeCell ref="R10:S11"/>
    <mergeCell ref="G10:G11"/>
    <mergeCell ref="H10:H11"/>
    <mergeCell ref="I10:I11"/>
    <mergeCell ref="J10:J11"/>
    <mergeCell ref="K10:K11"/>
    <mergeCell ref="L10:L11"/>
    <mergeCell ref="X10:X11"/>
    <mergeCell ref="Y10:Y11"/>
    <mergeCell ref="Z10:AB10"/>
    <mergeCell ref="O10:O11"/>
    <mergeCell ref="P10:P11"/>
    <mergeCell ref="Q10:Q11"/>
    <mergeCell ref="T10:U11"/>
    <mergeCell ref="V10:W11"/>
  </mergeCells>
  <pageMargins left="0" right="0" top="0" bottom="0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sqref="A1:K16"/>
    </sheetView>
  </sheetViews>
  <sheetFormatPr defaultRowHeight="15"/>
  <cols>
    <col min="2" max="2" width="23.28515625" customWidth="1"/>
    <col min="3" max="3" width="15.42578125" customWidth="1"/>
    <col min="4" max="4" width="18" customWidth="1"/>
    <col min="8" max="8" width="10.85546875" customWidth="1"/>
    <col min="9" max="9" width="12.85546875" customWidth="1"/>
    <col min="10" max="10" width="10.7109375" customWidth="1"/>
    <col min="11" max="11" width="11.28515625" customWidth="1"/>
  </cols>
  <sheetData>
    <row r="1" spans="1:11" ht="21">
      <c r="A1" s="1" t="s">
        <v>95</v>
      </c>
      <c r="B1" s="1"/>
      <c r="C1" s="1"/>
      <c r="D1" s="1"/>
      <c r="E1" s="1"/>
      <c r="F1" s="1"/>
      <c r="G1" s="1"/>
      <c r="H1" s="1"/>
      <c r="I1" s="8"/>
      <c r="J1" s="7"/>
      <c r="K1" s="1"/>
    </row>
    <row r="2" spans="1:11" ht="21">
      <c r="A2" s="2" t="s">
        <v>96</v>
      </c>
      <c r="B2" s="2"/>
      <c r="C2" s="2"/>
      <c r="D2" s="1"/>
      <c r="E2" s="1"/>
      <c r="F2" s="1"/>
      <c r="G2" s="1"/>
      <c r="H2" s="1"/>
      <c r="I2" s="1"/>
      <c r="J2" s="4"/>
      <c r="K2" s="1"/>
    </row>
    <row r="3" spans="1:11" ht="21">
      <c r="A3" s="1"/>
      <c r="B3" s="1"/>
      <c r="C3" s="1"/>
      <c r="D3" s="1"/>
      <c r="E3" s="1"/>
      <c r="F3" s="1"/>
      <c r="G3" s="1"/>
      <c r="H3" s="5"/>
      <c r="I3" s="2"/>
      <c r="J3" s="7"/>
      <c r="K3" s="8"/>
    </row>
    <row r="4" spans="1:11" ht="21">
      <c r="A4" s="1"/>
      <c r="B4" s="20"/>
      <c r="C4" s="1"/>
      <c r="D4" s="174" t="s">
        <v>101</v>
      </c>
      <c r="E4" s="174"/>
      <c r="F4" s="174"/>
      <c r="G4" s="8"/>
      <c r="H4" s="9"/>
      <c r="I4" s="11" t="s">
        <v>3</v>
      </c>
      <c r="J4" s="12" t="s">
        <v>4</v>
      </c>
      <c r="K4" s="13" t="s">
        <v>5</v>
      </c>
    </row>
    <row r="5" spans="1:11" ht="21">
      <c r="A5" s="1"/>
      <c r="B5" s="1"/>
      <c r="C5" s="1"/>
      <c r="D5" s="174"/>
      <c r="E5" s="174"/>
      <c r="F5" s="174"/>
      <c r="G5" s="174"/>
      <c r="H5" s="15" t="s">
        <v>7</v>
      </c>
      <c r="I5" s="13">
        <f>I6+I7</f>
        <v>1</v>
      </c>
      <c r="J5" s="17">
        <v>62.22</v>
      </c>
      <c r="K5" s="13">
        <f>I5*J5</f>
        <v>62.22</v>
      </c>
    </row>
    <row r="6" spans="1:11" ht="21">
      <c r="A6" s="1"/>
      <c r="B6" s="1"/>
      <c r="C6" s="8"/>
      <c r="D6" s="8"/>
      <c r="E6" s="8"/>
      <c r="F6" s="8"/>
      <c r="G6" s="8"/>
      <c r="H6" s="18" t="s">
        <v>8</v>
      </c>
      <c r="I6" s="13">
        <v>1</v>
      </c>
      <c r="J6" s="17">
        <v>62.22</v>
      </c>
      <c r="K6" s="13">
        <f>J6*I6</f>
        <v>62.22</v>
      </c>
    </row>
    <row r="7" spans="1:11" ht="21">
      <c r="A7" s="1"/>
      <c r="B7" s="1"/>
      <c r="C7" s="1"/>
      <c r="D7" s="8"/>
      <c r="E7" s="8"/>
      <c r="F7" s="8"/>
      <c r="G7" s="8"/>
      <c r="H7" s="18" t="s">
        <v>9</v>
      </c>
      <c r="I7" s="13"/>
      <c r="J7" s="17">
        <v>62.22</v>
      </c>
      <c r="K7" s="13">
        <f>J7*I7</f>
        <v>0</v>
      </c>
    </row>
    <row r="8" spans="1:11" ht="21">
      <c r="A8" s="1"/>
      <c r="B8" s="1"/>
      <c r="C8" s="1"/>
      <c r="D8" s="8"/>
      <c r="E8" s="8"/>
      <c r="F8" s="23"/>
      <c r="G8" s="168"/>
      <c r="H8" s="1"/>
      <c r="I8" s="1"/>
      <c r="J8" s="64"/>
      <c r="K8" s="1"/>
    </row>
    <row r="9" spans="1:11">
      <c r="A9" s="175" t="s">
        <v>10</v>
      </c>
      <c r="B9" s="177" t="s">
        <v>11</v>
      </c>
      <c r="C9" s="173" t="s">
        <v>97</v>
      </c>
      <c r="D9" s="234" t="s">
        <v>69</v>
      </c>
      <c r="E9" s="235"/>
      <c r="F9" s="235"/>
      <c r="G9" s="179"/>
      <c r="H9" s="169" t="s">
        <v>7</v>
      </c>
      <c r="I9" s="233" t="s">
        <v>14</v>
      </c>
      <c r="J9" s="171" t="s">
        <v>4</v>
      </c>
      <c r="K9" s="172" t="s">
        <v>5</v>
      </c>
    </row>
    <row r="10" spans="1:11" ht="33" customHeight="1">
      <c r="A10" s="175"/>
      <c r="B10" s="177"/>
      <c r="C10" s="173"/>
      <c r="D10" s="234"/>
      <c r="E10" s="235"/>
      <c r="F10" s="235"/>
      <c r="G10" s="179"/>
      <c r="H10" s="169"/>
      <c r="I10" s="233"/>
      <c r="J10" s="171"/>
      <c r="K10" s="172"/>
    </row>
    <row r="11" spans="1:11" ht="26.25">
      <c r="A11" s="37">
        <v>1</v>
      </c>
      <c r="B11" s="38" t="s">
        <v>16</v>
      </c>
      <c r="C11" s="67"/>
      <c r="D11" s="68"/>
      <c r="E11" s="68"/>
      <c r="F11" s="68"/>
      <c r="G11" s="48"/>
      <c r="H11" s="40">
        <f t="shared" ref="H11" si="0">SUM(C11:G11)</f>
        <v>0</v>
      </c>
      <c r="I11" s="69">
        <f>SUM(H11*I5/1000)</f>
        <v>0</v>
      </c>
      <c r="J11" s="40">
        <v>0</v>
      </c>
      <c r="K11" s="53">
        <f t="shared" ref="K11:K13" si="1">SUM(I11*J11)</f>
        <v>0</v>
      </c>
    </row>
    <row r="12" spans="1:11" ht="26.25">
      <c r="A12" s="37">
        <v>2</v>
      </c>
      <c r="B12" s="38" t="s">
        <v>98</v>
      </c>
      <c r="C12" s="67">
        <v>1</v>
      </c>
      <c r="D12" s="68"/>
      <c r="E12" s="68"/>
      <c r="F12" s="68"/>
      <c r="G12" s="48"/>
      <c r="H12" s="40">
        <f t="shared" ref="H12:H13" si="2">SUM(C12:G12)</f>
        <v>1</v>
      </c>
      <c r="I12" s="69">
        <f>SUM(H12*I5)</f>
        <v>1</v>
      </c>
      <c r="J12" s="40">
        <v>14.5</v>
      </c>
      <c r="K12" s="53">
        <f t="shared" si="1"/>
        <v>14.5</v>
      </c>
    </row>
    <row r="13" spans="1:11" ht="26.25">
      <c r="A13" s="37">
        <v>3</v>
      </c>
      <c r="B13" s="38" t="s">
        <v>75</v>
      </c>
      <c r="C13" s="67"/>
      <c r="D13" s="68">
        <v>100</v>
      </c>
      <c r="E13" s="68"/>
      <c r="F13" s="68"/>
      <c r="G13" s="48"/>
      <c r="H13" s="40">
        <f t="shared" si="2"/>
        <v>100</v>
      </c>
      <c r="I13" s="69">
        <f>SUM(H13*I5/1000)</f>
        <v>0.1</v>
      </c>
      <c r="J13" s="40">
        <v>135</v>
      </c>
      <c r="K13" s="53">
        <f t="shared" si="1"/>
        <v>13.5</v>
      </c>
    </row>
    <row r="14" spans="1:11" ht="21">
      <c r="A14" s="77"/>
      <c r="B14" s="78"/>
      <c r="C14" s="55"/>
      <c r="D14" s="55"/>
      <c r="E14" s="55"/>
      <c r="F14" s="55"/>
      <c r="G14" s="55"/>
      <c r="H14" s="1"/>
      <c r="I14" s="79"/>
      <c r="J14" s="12" t="s">
        <v>23</v>
      </c>
      <c r="K14" s="52">
        <f>SUM(K11:K13)</f>
        <v>28</v>
      </c>
    </row>
    <row r="15" spans="1:11" ht="21">
      <c r="A15" s="1"/>
      <c r="B15" s="1"/>
      <c r="C15" s="1"/>
      <c r="D15" s="1"/>
      <c r="E15" s="1"/>
      <c r="F15" s="1"/>
      <c r="G15" s="1"/>
      <c r="H15" s="1"/>
      <c r="I15" s="61">
        <f>K5/K14-100%</f>
        <v>1.222142857142857</v>
      </c>
      <c r="J15" s="4"/>
      <c r="K15" s="1"/>
    </row>
    <row r="16" spans="1:11" ht="21">
      <c r="A16" s="1" t="s">
        <v>99</v>
      </c>
      <c r="B16" s="1"/>
      <c r="C16" s="2"/>
      <c r="D16" s="2"/>
      <c r="E16" s="2"/>
      <c r="F16" s="2"/>
      <c r="G16" s="2" t="s">
        <v>100</v>
      </c>
      <c r="H16" s="2"/>
      <c r="I16" s="2"/>
      <c r="J16" s="81"/>
      <c r="K16" s="2"/>
    </row>
  </sheetData>
  <mergeCells count="13">
    <mergeCell ref="A9:A10"/>
    <mergeCell ref="B9:B10"/>
    <mergeCell ref="C9:C10"/>
    <mergeCell ref="D9:D10"/>
    <mergeCell ref="E9:E10"/>
    <mergeCell ref="H9:H10"/>
    <mergeCell ref="I9:I10"/>
    <mergeCell ref="J9:J10"/>
    <mergeCell ref="K9:K10"/>
    <mergeCell ref="D4:F4"/>
    <mergeCell ref="D5:G5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завтрак 1-4</vt:lpstr>
      <vt:lpstr>завтрак 5-11</vt:lpstr>
      <vt:lpstr>обед</vt:lpstr>
      <vt:lpstr>интернат</vt:lpstr>
      <vt:lpstr>полдник</vt:lpstr>
      <vt:lpstr>'завтрак 1-4'!Область_печати</vt:lpstr>
      <vt:lpstr>'завтрак 5-11'!Область_печати</vt:lpstr>
      <vt:lpstr>интернат!Область_печати</vt:lpstr>
      <vt:lpstr>обед!Область_печати</vt:lpstr>
      <vt:lpstr>полдник!Область_печати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2022-01-20T08:41:12Z</dcterms:modified>
</cp:coreProperties>
</file>